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TSchmoz\Desktop\Bestellformulare\"/>
    </mc:Choice>
  </mc:AlternateContent>
  <xr:revisionPtr revIDLastSave="0" documentId="13_ncr:1_{06ABB1F3-BE2F-46B5-B02B-28D8C4711DFE}" xr6:coauthVersionLast="47" xr6:coauthVersionMax="47" xr10:uidLastSave="{00000000-0000-0000-0000-000000000000}"/>
  <bookViews>
    <workbookView xWindow="28680" yWindow="-120" windowWidth="29040" windowHeight="15840" tabRatio="796" xr2:uid="{00000000-000D-0000-FFFF-FFFF00000000}"/>
  </bookViews>
  <sheets>
    <sheet name="Lizenzen kaufen oder mieten" sheetId="1" r:id="rId1"/>
  </sheets>
  <definedNames>
    <definedName name="_xlnm.Print_Area" localSheetId="0">'Lizenzen kaufen oder mieten'!$B$2:$J$66</definedName>
    <definedName name="JaNein">'Lizenzen kaufen oder mieten'!$A$4:$A$5</definedName>
    <definedName name="Kauf">'Lizenzen kaufen oder mieten'!$A$7</definedName>
    <definedName name="Nein">'Lizenzen kaufen oder mieten'!$A$3</definedName>
    <definedName name="Vertragsart">'Lizenzen kaufen oder mieten'!$A$7:$A$8</definedName>
  </definedNames>
  <calcPr calcId="181029"/>
</workbook>
</file>

<file path=xl/calcChain.xml><?xml version="1.0" encoding="utf-8"?>
<calcChain xmlns="http://schemas.openxmlformats.org/spreadsheetml/2006/main">
  <c r="J14" i="1" l="1"/>
  <c r="G14" i="1"/>
  <c r="H14" i="1"/>
  <c r="I14" i="1"/>
  <c r="J49" i="1" l="1"/>
  <c r="D54" i="1"/>
  <c r="I50" i="1" l="1"/>
  <c r="I51" i="1" s="1"/>
  <c r="H50" i="1"/>
  <c r="H51" i="1" s="1"/>
  <c r="G50" i="1"/>
  <c r="F50" i="1"/>
  <c r="F14" i="1" s="1"/>
  <c r="J50" i="1"/>
  <c r="J51" i="1" s="1"/>
  <c r="D45" i="1"/>
  <c r="B51" i="1" l="1"/>
  <c r="D57" i="1" l="1"/>
  <c r="B53" i="1" l="1"/>
  <c r="E50" i="1"/>
  <c r="E14" i="1" s="1"/>
  <c r="E49" i="1"/>
  <c r="I49" i="1"/>
  <c r="H49" i="1"/>
  <c r="G49" i="1"/>
  <c r="F49" i="1"/>
  <c r="D21" i="1"/>
  <c r="D22" i="1"/>
  <c r="D23" i="1"/>
  <c r="D24" i="1"/>
  <c r="D25" i="1"/>
  <c r="D26" i="1"/>
  <c r="D27" i="1"/>
  <c r="D28" i="1"/>
  <c r="D29" i="1"/>
  <c r="D30" i="1"/>
  <c r="D31" i="1"/>
  <c r="D32" i="1"/>
  <c r="D33" i="1"/>
  <c r="D34" i="1"/>
  <c r="D35" i="1"/>
  <c r="D36" i="1"/>
  <c r="D37" i="1"/>
  <c r="D38" i="1"/>
  <c r="D39" i="1"/>
  <c r="D40" i="1"/>
  <c r="D41" i="1"/>
  <c r="D42" i="1"/>
  <c r="D43" i="1"/>
  <c r="D44" i="1"/>
  <c r="D46" i="1"/>
  <c r="D47" i="1"/>
  <c r="D48" i="1"/>
  <c r="D20" i="1"/>
  <c r="E15" i="1" l="1"/>
  <c r="E51" i="1" s="1"/>
  <c r="J3" i="1" l="1"/>
  <c r="J15" i="1"/>
  <c r="A12" i="1" l="1"/>
  <c r="A13" i="1" l="1"/>
  <c r="F15" i="1"/>
  <c r="H15" i="1"/>
  <c r="G15" i="1"/>
  <c r="I15" i="1"/>
  <c r="E53" i="1" l="1"/>
  <c r="J53" i="1"/>
  <c r="I53" i="1"/>
  <c r="H53" i="1"/>
  <c r="G51" i="1"/>
  <c r="G53" i="1" s="1"/>
  <c r="F51" i="1"/>
  <c r="F53" i="1" l="1"/>
  <c r="E56" i="1" s="1"/>
  <c r="E57" i="1" s="1"/>
  <c r="E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Torsten Schmoz</author>
  </authors>
  <commentList>
    <comment ref="A12" authorId="0" shapeId="0" xr:uid="{AC77F136-5D6D-43F4-98CB-737770C4A142}">
      <text>
        <r>
          <rPr>
            <b/>
            <sz val="9"/>
            <color indexed="81"/>
            <rFont val="Segoe UI"/>
            <family val="2"/>
          </rPr>
          <t>Tages im Jahr</t>
        </r>
        <r>
          <rPr>
            <sz val="9"/>
            <color indexed="81"/>
            <rFont val="Segoe UI"/>
            <family val="2"/>
          </rPr>
          <t xml:space="preserve">
</t>
        </r>
      </text>
    </comment>
    <comment ref="A13" authorId="0" shapeId="0" xr:uid="{1D74DF1B-7B3B-4DBD-8956-F51BB0EE02F2}">
      <text>
        <r>
          <rPr>
            <b/>
            <sz val="9"/>
            <color indexed="81"/>
            <rFont val="Segoe UI"/>
            <family val="2"/>
          </rPr>
          <t>Anteil bis Jahresende</t>
        </r>
        <r>
          <rPr>
            <sz val="9"/>
            <color indexed="81"/>
            <rFont val="Segoe UI"/>
            <family val="2"/>
          </rPr>
          <t xml:space="preserve">
</t>
        </r>
      </text>
    </comment>
    <comment ref="A15" authorId="0" shapeId="0" xr:uid="{60D71DD0-59D5-4F30-ACD5-572281842EE0}">
      <text>
        <r>
          <rPr>
            <b/>
            <sz val="9"/>
            <color indexed="81"/>
            <rFont val="Segoe UI"/>
            <family val="2"/>
          </rPr>
          <t>Mindestpreis</t>
        </r>
        <r>
          <rPr>
            <sz val="9"/>
            <color indexed="81"/>
            <rFont val="Segoe UI"/>
            <family val="2"/>
          </rPr>
          <t xml:space="preserve">
</t>
        </r>
      </text>
    </comment>
    <comment ref="E15" authorId="0" shapeId="0" xr:uid="{4763FACA-A815-4BC9-8506-353FCDFEF4F8}">
      <text>
        <r>
          <rPr>
            <sz val="10"/>
            <color indexed="81"/>
            <rFont val="Segoe UI"/>
            <family val="2"/>
          </rPr>
          <t>Mindestbetrag für Miete ist 99,-€</t>
        </r>
      </text>
    </comment>
    <comment ref="A19" authorId="0" shapeId="0" xr:uid="{3C0663EB-E94C-4A5E-91C7-C6732E24ED1B}">
      <text>
        <r>
          <rPr>
            <b/>
            <sz val="9"/>
            <color indexed="81"/>
            <rFont val="Segoe UI"/>
            <family val="2"/>
          </rPr>
          <t>Anteil Mietepreis vom Kaufpreis</t>
        </r>
        <r>
          <rPr>
            <sz val="9"/>
            <color indexed="81"/>
            <rFont val="Segoe UI"/>
            <family val="2"/>
          </rPr>
          <t xml:space="preserve">
</t>
        </r>
      </text>
    </comment>
    <comment ref="B20" authorId="0" shapeId="0" xr:uid="{C582E9AD-5BA4-47D1-BDC2-E0DDC4333A90}">
      <text>
        <r>
          <rPr>
            <sz val="10"/>
            <color indexed="81"/>
            <rFont val="Segoe UI"/>
            <family val="2"/>
          </rPr>
          <t>Es muss mindestens 1 GAEB-Format ausgewählt werden</t>
        </r>
        <r>
          <rPr>
            <sz val="9"/>
            <color indexed="81"/>
            <rFont val="Segoe UI"/>
            <family val="2"/>
          </rPr>
          <t xml:space="preserve">
</t>
        </r>
      </text>
    </comment>
    <comment ref="B31" authorId="0" shapeId="0" xr:uid="{8D7ED6C9-9653-4C13-BFE5-C5AFD1418219}">
      <text>
        <r>
          <rPr>
            <sz val="9"/>
            <color indexed="81"/>
            <rFont val="Segoe UI"/>
            <family val="2"/>
          </rPr>
          <t>Erweiterung der XRechnung für die Deutsche Bahn AG, setzt das Modul "XRechnung, ZUGFeRD" voraus.</t>
        </r>
      </text>
    </comment>
    <comment ref="B51" authorId="0" shapeId="0" xr:uid="{2EFB5B53-DACD-4914-9ED1-9670322BB8F0}">
      <text>
        <r>
          <rPr>
            <sz val="9"/>
            <color indexed="81"/>
            <rFont val="Segoe UI"/>
            <family val="2"/>
          </rPr>
          <t xml:space="preserve">Diese Lizenzen sind ausschließlich auf Einzelplatzbetriebssystemen lauffähig. 
Für Mehrplatzbetriebssysteme (Server) erwerben Sie bitte eine Serverlizenz.
</t>
        </r>
      </text>
    </comment>
    <comment ref="A52" authorId="0" shapeId="0" xr:uid="{83696790-E006-4441-AA5A-8FC8A26BAB5A}">
      <text>
        <r>
          <rPr>
            <b/>
            <sz val="9"/>
            <color indexed="81"/>
            <rFont val="Segoe UI"/>
            <family val="2"/>
          </rPr>
          <t>Hotline Grundgebühr</t>
        </r>
        <r>
          <rPr>
            <sz val="9"/>
            <color indexed="81"/>
            <rFont val="Segoe UI"/>
            <family val="2"/>
          </rPr>
          <t xml:space="preserve">
</t>
        </r>
      </text>
    </comment>
    <comment ref="A53" authorId="0" shapeId="0" xr:uid="{7D8B6AB9-6A86-4FC4-86DD-395F9E95D097}">
      <text>
        <r>
          <rPr>
            <b/>
            <sz val="9"/>
            <color indexed="81"/>
            <rFont val="Segoe UI"/>
            <family val="2"/>
          </rPr>
          <t>Hotline Anteil vom Lizenzwert</t>
        </r>
        <r>
          <rPr>
            <sz val="9"/>
            <color indexed="81"/>
            <rFont val="Segoe UI"/>
            <family val="2"/>
          </rPr>
          <t xml:space="preserve">
</t>
        </r>
      </text>
    </comment>
    <comment ref="B53" authorId="0" shapeId="0" xr:uid="{00000000-0006-0000-0100-000002000000}">
      <text>
        <r>
          <rPr>
            <sz val="9"/>
            <color indexed="81"/>
            <rFont val="Segoe UI"/>
            <family val="2"/>
          </rPr>
          <t xml:space="preserve">monatlich 5,-€ zzgl. 1% des Kaufpreises (je Lizenz)
</t>
        </r>
      </text>
    </comment>
    <comment ref="A54" authorId="0" shapeId="0" xr:uid="{F266C4C9-8C49-48BB-B222-94F52A5ABC93}">
      <text>
        <r>
          <rPr>
            <b/>
            <sz val="9"/>
            <color indexed="81"/>
            <rFont val="Segoe UI"/>
            <family val="2"/>
          </rPr>
          <t>Kaufpreis Dongle</t>
        </r>
        <r>
          <rPr>
            <sz val="9"/>
            <color indexed="81"/>
            <rFont val="Segoe UI"/>
            <family val="2"/>
          </rPr>
          <t xml:space="preserve">
</t>
        </r>
      </text>
    </comment>
    <comment ref="B54" authorId="0" shapeId="0" xr:uid="{49036053-C97A-4FF5-B623-CE943D5ECB61}">
      <text>
        <r>
          <rPr>
            <sz val="10"/>
            <color indexed="81"/>
            <rFont val="Segoe UI"/>
            <family val="2"/>
          </rPr>
          <t xml:space="preserve">Nutzen Sie keinen Dongle, wird die Lizenz an den PC gebunden, auf dem der GAEB-Konverter installiert ist und kann nur auf diesem PC genutzt werden. 
Nutzen Sie einen USB-Dongle, ist die Lizenz an den Dongle gebunden und kann auf jedem PC genutzt werden, an dem der Dongle am USB-Port angeschlossen ist. Es kann maximal 1 Dongle pro Lizenz erworben werden.
</t>
        </r>
      </text>
    </comment>
    <comment ref="B55" authorId="0" shapeId="0" xr:uid="{07013A65-5C8E-4E6B-872C-DE9D292FE9FE}">
      <text>
        <r>
          <rPr>
            <sz val="10"/>
            <color indexed="81"/>
            <rFont val="Segoe UI"/>
            <family val="2"/>
          </rPr>
          <t>Ein Online-Dongle funktioniert wie ein USB-Dongle der an unserem Lizenzserver steckt. 
Daher kann man von jedem PC aus die Software nutzen (ein Anwender gleichzeitig), vorausgesetzt man hat eine Onlineverbindung zu unserem Lizenzserver. Es entfällt das Mitnehmen, Umstecken oder ein möglicher Verlust des Dongles. 
Es kann maximal 1 Dongle pro Lizenz erworben werden.
Im Preis enthalten sind 4 Support-Tickets (4x15Min. Support a 25,-€).</t>
        </r>
        <r>
          <rPr>
            <sz val="9"/>
            <color indexed="81"/>
            <rFont val="Segoe UI"/>
            <family val="2"/>
          </rPr>
          <t xml:space="preserve">
</t>
        </r>
      </text>
    </comment>
  </commentList>
</comments>
</file>

<file path=xl/sharedStrings.xml><?xml version="1.0" encoding="utf-8"?>
<sst xmlns="http://schemas.openxmlformats.org/spreadsheetml/2006/main" count="172" uniqueCount="107">
  <si>
    <t>Bestell- / Rechnungssanschrift</t>
  </si>
  <si>
    <t>Bieter</t>
  </si>
  <si>
    <t>Ausschreiber</t>
  </si>
  <si>
    <t>Hersteller</t>
  </si>
  <si>
    <t>Maxi</t>
  </si>
  <si>
    <t>regulärer Preis</t>
  </si>
  <si>
    <t>Module</t>
  </si>
  <si>
    <t>enthaltene und zubuchbare Module</t>
  </si>
  <si>
    <t>GAEB-Viewer</t>
  </si>
  <si>
    <t>GAEB-Tester</t>
  </si>
  <si>
    <t>Kalkulation mit EFB 221+223</t>
  </si>
  <si>
    <t>Microsoft Excel</t>
  </si>
  <si>
    <t>Microsoft Access</t>
  </si>
  <si>
    <t>Text-Import, Word (25)</t>
  </si>
  <si>
    <t>-</t>
  </si>
  <si>
    <t>Text-Import, Word (unlimitiert)</t>
  </si>
  <si>
    <t>dBase III, IV</t>
  </si>
  <si>
    <t>Druck, PDF, RTF</t>
  </si>
  <si>
    <t>Druckdesigner</t>
  </si>
  <si>
    <t>Aufmaß REB23.003, DA11</t>
  </si>
  <si>
    <t>Aufmaß REB23.004, DA12</t>
  </si>
  <si>
    <t>Ö-Norm B2063</t>
  </si>
  <si>
    <t>Ö-Norm A2063</t>
  </si>
  <si>
    <t>Datanorm</t>
  </si>
  <si>
    <t>UGL</t>
  </si>
  <si>
    <t>XML-API</t>
  </si>
  <si>
    <t>Vergabe</t>
  </si>
  <si>
    <t>externe Datenanbindung</t>
  </si>
  <si>
    <t>Sprachmodul "französisch"</t>
  </si>
  <si>
    <t>Sprachmodul "englisch"</t>
  </si>
  <si>
    <t>weitere Optionen und Ergänzungen</t>
  </si>
  <si>
    <t>Nettosumme:</t>
  </si>
  <si>
    <t>Zahlungsbedingungen: 14 Tage nach Rechnungsdatum.</t>
  </si>
  <si>
    <t>Stempel / Unterschrift</t>
  </si>
  <si>
    <t>Bruttosumme:</t>
  </si>
  <si>
    <t>Rech.-eMail:</t>
  </si>
  <si>
    <r>
      <t>*</t>
    </r>
    <r>
      <rPr>
        <sz val="11"/>
        <rFont val="Calibri"/>
        <family val="2"/>
        <scheme val="minor"/>
      </rPr>
      <t>Ort:</t>
    </r>
  </si>
  <si>
    <t>Ust-ID (nur Ausland):</t>
  </si>
  <si>
    <r>
      <rPr>
        <sz val="11"/>
        <color indexed="10"/>
        <rFont val="Calibri"/>
        <family val="2"/>
        <scheme val="minor"/>
      </rPr>
      <t>*</t>
    </r>
    <r>
      <rPr>
        <sz val="11"/>
        <rFont val="Calibri"/>
        <family val="2"/>
        <scheme val="minor"/>
      </rPr>
      <t>Telefax:</t>
    </r>
  </si>
  <si>
    <r>
      <t xml:space="preserve">          T&amp;T Datentechnik GmbH
          - Vertrieb -
          Jägertstraße 4
          14974 Ludwigsfelde
          </t>
    </r>
    <r>
      <rPr>
        <b/>
        <sz val="11"/>
        <rFont val="Calibri"/>
        <family val="2"/>
        <scheme val="minor"/>
      </rPr>
      <t>Fax:  +49 3378 20279-29
          Mail: info@t-t.de</t>
    </r>
  </si>
  <si>
    <r>
      <t>Ich bin Unternehmer im Sinne §14 BGB oder eine Körperschaft des öffentlichen Rechts und habe die AGB und Datenschutzerklärung gelesen und akzeptiere diese. (</t>
    </r>
    <r>
      <rPr>
        <sz val="10"/>
        <color indexed="30"/>
        <rFont val="Calibri"/>
        <family val="2"/>
        <scheme val="minor"/>
      </rPr>
      <t>https://www.gaeb-tools.de/agb</t>
    </r>
    <r>
      <rPr>
        <sz val="10"/>
        <rFont val="Calibri"/>
        <family val="2"/>
        <scheme val="minor"/>
      </rPr>
      <t>)</t>
    </r>
  </si>
  <si>
    <t>STLK</t>
  </si>
  <si>
    <t>Aufmaß GAEB, X31</t>
  </si>
  <si>
    <t>XRechnung, ZUGFeRD</t>
  </si>
  <si>
    <t>Erweiterung XRechnung DB AG</t>
  </si>
  <si>
    <t>Paket Preisvorteil</t>
  </si>
  <si>
    <t>Preise</t>
  </si>
  <si>
    <t>Start</t>
  </si>
  <si>
    <t>Aufmaß</t>
  </si>
  <si>
    <t>√</t>
  </si>
  <si>
    <t xml:space="preserve">³ Ich habe den entgeltlichen Hotlinevertrag gelesen und akzeptiere diesen, sofern Hotline bestellt wurde.
  Der Hotlinevertrag verlängert sich jeweils um 1 Jahr, wenn dieser nicht 3 Monate vor Ablauf gekündigt wird. </t>
  </si>
  <si>
    <t xml:space="preserve">² Der Mietvertrag verlängert sich jeweils um 1 Jahr, wenn dieser nicht 3 Monate vor Ablauf gekündigt wird. </t>
  </si>
  <si>
    <t>kaufen</t>
  </si>
  <si>
    <t>mieten</t>
  </si>
  <si>
    <t>1. Geben Sie an, ob Sie mieten oder kaufen möchten.
2. Wählen Sie fehlende Module und ggf. weitere Optionen in den gelben Feldern über das Auswahlfeld aus.
3. Geben Sie die Lizenzanzahl für das gewünschte Paket in der jeweiligen Spalte an.</t>
  </si>
  <si>
    <t>XML</t>
  </si>
  <si>
    <r>
      <rPr>
        <sz val="11"/>
        <color rgb="FFFF0000"/>
        <rFont val="Calibri"/>
        <family val="2"/>
        <scheme val="minor"/>
      </rPr>
      <t>*</t>
    </r>
    <r>
      <rPr>
        <sz val="11"/>
        <rFont val="Calibri"/>
        <family val="2"/>
        <scheme val="minor"/>
      </rPr>
      <t>GAEB-Format</t>
    </r>
  </si>
  <si>
    <t>Umsatzsteuer:</t>
  </si>
  <si>
    <t>Bei Rechnungslegung ins Ausland 10,00 Euro Aufschlag. Mehrwertsteuer entfällt bei Angabe der USt-ID-Nr. innerhalb der EU.</t>
  </si>
  <si>
    <t>Paket</t>
  </si>
  <si>
    <t>Zielgruppe</t>
  </si>
  <si>
    <t>Kurzbeschreibung</t>
  </si>
  <si>
    <t>Startpaket</t>
  </si>
  <si>
    <t>Bieterpaket</t>
  </si>
  <si>
    <t>Handwerker, Bauausführende, Planer, Architekten</t>
  </si>
  <si>
    <t>LV-Erstellung und Angebotsbearbeitung, Kalkulation, Aufmaß, Rechnung im GAEB-90/2000, Ausdruck (auf Drucker, im PDF, RTF) und Prüfung auf GAEB-Konformität mit Korrekturmöglichkeit</t>
  </si>
  <si>
    <t>Bieterpaket + Excel</t>
  </si>
  <si>
    <t>Handwerker, Bauausführende, Planer, Architekten, Vergabestellen</t>
  </si>
  <si>
    <t>Wie Bieterpaket zzgl. Angebotsbearbeitung, Kalkulation, Aufmaß und Bieter/Lieferantenvergleich im Excel, Datenübernahme von und nach Excel</t>
  </si>
  <si>
    <t>Herstellerpaket</t>
  </si>
  <si>
    <t>Hersteller, Händler, Großhändler</t>
  </si>
  <si>
    <t>Ermöglicht Produkte aus verschiedenen Datenformaten zu übernehmen bzw. den Kunden in verschiedenen Formaten zur Verfügung zu stellen. Beinhaltet die Formate GAEB-90, GAEB-2000, GAEB-XML, Excel, Word, Access, dBase und Ausdruck (auf Drucker, im PDF, RTF)</t>
  </si>
  <si>
    <t>Herstellerpaket + Tester/Editor</t>
  </si>
  <si>
    <t>Hersteller und Großhändler mit anspruchsvollen GAEB-Dateien</t>
  </si>
  <si>
    <t>Wie Herstellerpaket, zzgl. Prüfung auf GAEB-Konformität und Korrekturmöglichkeit</t>
  </si>
  <si>
    <t>Ausschreiberpaket</t>
  </si>
  <si>
    <t>Ausschreiber, Auftraggeber und größere Bauunternehmen mit Sub-Unternehmen</t>
  </si>
  <si>
    <t>Zur Erstellung und Bearbeitung von Ausschreibungen, Prüfung auf GAEB-Konformität und Korrekturmöglichkeit sowie Preisspiegel im Excel. Mittels Vergabemodul kann zu der Ausschreibung eine Lizenzdatei generiert werden, die jedem Bieter die Möglichkeit gibt, mittels GAEB-Konverter die Ausschreibung zu verpreisen.</t>
  </si>
  <si>
    <t>Aufmaßpaket</t>
  </si>
  <si>
    <t>Maxipaket</t>
  </si>
  <si>
    <t>Größere Unternehmen</t>
  </si>
  <si>
    <t>LV-Erstellung und Angebotsbearbeitung im GAEB-Format, einfache Kalkulation und Ausdruck (auf Drucker, im PDF, RTF). Individuell durch Zukauf von Modulen erweiterbar.</t>
  </si>
  <si>
    <t>Einstieg in den GAEB-Datenaustausch, individuell erweiterbar</t>
  </si>
  <si>
    <t>Alle Unternehmen, die ein Aufmaß im Dateiformat D11 (REB 23.003), D12 (GAEB VB 23.004) oder X31 (GAEB-XML) erstellen müssen</t>
  </si>
  <si>
    <t>REB-konforme Aufmaßerfassung im GAEB-Konverter oder einfache Aufmaßerfassung im Excel, Ausdruck (auf Drucker, im PDF, RTF) sowie Ausgabe im Excel und REB 23.003 (DA11), GAEB VB 23.004 (DA12) und GAEB-XML (X31)</t>
  </si>
  <si>
    <t>Rundum Sorglos-Paket in Sachen Datenaustausch im AVA-Bereich</t>
  </si>
  <si>
    <t xml:space="preserve"> https://gaeb-tools.de/software/gaeb-konverter/#1554905951008-68ba027a-95a4</t>
  </si>
  <si>
    <t>Weitere Informationen zu den einzelnen Modulen finden Sie auf unserer Webseite www.gaeb-tools.de oder direkt über den nebenstehenden Link:</t>
  </si>
  <si>
    <r>
      <t>*</t>
    </r>
    <r>
      <rPr>
        <sz val="11"/>
        <color theme="1"/>
        <rFont val="Calibri"/>
        <family val="2"/>
        <scheme val="minor"/>
      </rPr>
      <t>Firma:</t>
    </r>
  </si>
  <si>
    <r>
      <t>*</t>
    </r>
    <r>
      <rPr>
        <sz val="11"/>
        <color theme="1"/>
        <rFont val="Calibri"/>
        <family val="2"/>
        <scheme val="minor"/>
      </rPr>
      <t>Ansprechp.:</t>
    </r>
  </si>
  <si>
    <r>
      <t>*</t>
    </r>
    <r>
      <rPr>
        <sz val="11"/>
        <color theme="1"/>
        <rFont val="Calibri"/>
        <family val="2"/>
        <scheme val="minor"/>
      </rPr>
      <t>Straße:</t>
    </r>
  </si>
  <si>
    <r>
      <t>*</t>
    </r>
    <r>
      <rPr>
        <sz val="11"/>
        <color theme="1"/>
        <rFont val="Calibri"/>
        <family val="2"/>
        <scheme val="minor"/>
      </rPr>
      <t>PLZ:</t>
    </r>
  </si>
  <si>
    <r>
      <t>*</t>
    </r>
    <r>
      <rPr>
        <sz val="11"/>
        <color theme="1"/>
        <rFont val="Calibri"/>
        <family val="2"/>
        <scheme val="minor"/>
      </rPr>
      <t>Land:</t>
    </r>
  </si>
  <si>
    <r>
      <t>*</t>
    </r>
    <r>
      <rPr>
        <sz val="11"/>
        <color theme="1"/>
        <rFont val="Calibri"/>
        <family val="2"/>
        <scheme val="minor"/>
      </rPr>
      <t>Telefon:</t>
    </r>
  </si>
  <si>
    <r>
      <t>*</t>
    </r>
    <r>
      <rPr>
        <sz val="11"/>
        <color theme="1"/>
        <rFont val="Calibri"/>
        <family val="2"/>
        <scheme val="minor"/>
      </rPr>
      <t>eMail:</t>
    </r>
  </si>
  <si>
    <r>
      <rPr>
        <b/>
        <sz val="11"/>
        <color rgb="FFFF0000"/>
        <rFont val="Calibri"/>
        <family val="2"/>
        <scheme val="minor"/>
      </rPr>
      <t>*</t>
    </r>
    <r>
      <rPr>
        <b/>
        <sz val="11"/>
        <rFont val="Calibri"/>
        <family val="2"/>
        <scheme val="minor"/>
      </rPr>
      <t>Möchten Sie mieten oder kaufen?</t>
    </r>
  </si>
  <si>
    <r>
      <rPr>
        <b/>
        <sz val="11"/>
        <color rgb="FFFF0000"/>
        <rFont val="Calibri"/>
        <family val="2"/>
        <scheme val="minor"/>
      </rPr>
      <t>*</t>
    </r>
    <r>
      <rPr>
        <b/>
        <sz val="11"/>
        <rFont val="Calibri"/>
        <family val="2"/>
        <scheme val="minor"/>
      </rPr>
      <t>Wieviel Lizenzen möchten Sie?</t>
    </r>
  </si>
  <si>
    <t>Anzahl der USB-Dongle</t>
  </si>
  <si>
    <t>¹ Preise inkl. Updates innerhalb der Version 10 und 1 Support-Ticket je Lizenz (bzw. 2 Tickets ab 299,00 Euro netto des Kauf/Mietpreises je Lizenz) á 15min, Support per Mail, Telefon und Fernwartung.</t>
  </si>
  <si>
    <t>GAEB-Konverter Pakete / Bundles</t>
  </si>
  <si>
    <t>¹ ² Mietpreis pro Lizenz (1 Jahr)</t>
  </si>
  <si>
    <t>¹ Kaufpreis pro Lizenz (einmalig)</t>
  </si>
  <si>
    <t>DIN 276</t>
  </si>
  <si>
    <t>STLB / STLB(Z) / DBD</t>
  </si>
  <si>
    <t>Anzahl der Online-Dongle</t>
  </si>
  <si>
    <r>
      <rPr>
        <b/>
        <sz val="20"/>
        <rFont val="Calibri"/>
        <family val="2"/>
        <scheme val="minor"/>
      </rPr>
      <t>Bestellung GAEB-Konverter 10</t>
    </r>
    <r>
      <rPr>
        <b/>
        <sz val="18"/>
        <rFont val="Calibri"/>
        <family val="2"/>
        <scheme val="minor"/>
      </rPr>
      <t xml:space="preserve">
</t>
    </r>
    <r>
      <rPr>
        <sz val="8"/>
        <rFont val="Calibri"/>
        <family val="2"/>
        <scheme val="minor"/>
      </rPr>
      <t>Stand: 13.03.2024</t>
    </r>
  </si>
  <si>
    <t>Welches GAEB-Konverter-Paket bzw. welche Module benötige 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</si>
</sst>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quot;;\-#,##0\ &quot;€&quot;"/>
    <numFmt numFmtId="7" formatCode="#,##0.00\ &quot;€&quot;;\-#,##0.00\ &quot;€&quot;"/>
    <numFmt numFmtId="44" formatCode="_-* #,##0.00\ &quot;€&quot;_-;\-* #,##0.00\ &quot;€&quot;_-;_-* &quot;-&quot;??\ &quot;€&quot;_-;_-@_-"/>
    <numFmt numFmtId="164" formatCode="_-* #,##0\ &quot;€&quot;_-;\-* #,##0\ &quot;€&quot;_-;_-* &quot;-&quot;??\ &quot;€&quot;_-;_-@_-"/>
    <numFmt numFmtId="165" formatCode="#,##0\ &quot;€&quot;"/>
    <numFmt numFmtId="166" formatCode="#,##0.00\ &quot;€&quot;"/>
  </numFmts>
  <fonts count="26" x14ac:knownFonts="1">
    <font>
      <sz val="11"/>
      <color theme="1"/>
      <name val="Calibri"/>
      <family val="2"/>
      <scheme val="minor"/>
    </font>
    <font>
      <sz val="8"/>
      <name val="Arial"/>
      <family val="2"/>
    </font>
    <font>
      <b/>
      <sz val="10"/>
      <name val="Arial"/>
      <family val="2"/>
    </font>
    <font>
      <sz val="10"/>
      <name val="Arial"/>
      <family val="2"/>
    </font>
    <font>
      <i/>
      <sz val="10"/>
      <name val="Arial"/>
      <family val="2"/>
    </font>
    <font>
      <u/>
      <sz val="10"/>
      <color indexed="12"/>
      <name val="Arial"/>
      <family val="2"/>
    </font>
    <font>
      <sz val="9"/>
      <color indexed="81"/>
      <name val="Segoe UI"/>
      <family val="2"/>
    </font>
    <font>
      <sz val="11"/>
      <color theme="1"/>
      <name val="Calibri"/>
      <family val="2"/>
      <scheme val="minor"/>
    </font>
    <font>
      <sz val="11"/>
      <name val="Calibri"/>
      <family val="2"/>
      <scheme val="minor"/>
    </font>
    <font>
      <sz val="10"/>
      <name val="Calibri"/>
      <family val="2"/>
      <scheme val="minor"/>
    </font>
    <font>
      <sz val="8"/>
      <name val="Calibri"/>
      <family val="2"/>
      <scheme val="minor"/>
    </font>
    <font>
      <b/>
      <sz val="11"/>
      <name val="Calibri"/>
      <family val="2"/>
      <scheme val="minor"/>
    </font>
    <font>
      <sz val="11"/>
      <color indexed="10"/>
      <name val="Calibri"/>
      <family val="2"/>
      <scheme val="minor"/>
    </font>
    <font>
      <u/>
      <sz val="11"/>
      <color indexed="12"/>
      <name val="Calibri"/>
      <family val="2"/>
      <scheme val="minor"/>
    </font>
    <font>
      <sz val="10"/>
      <color indexed="30"/>
      <name val="Calibri"/>
      <family val="2"/>
      <scheme val="minor"/>
    </font>
    <font>
      <sz val="11"/>
      <color rgb="FFFF0000"/>
      <name val="Calibri"/>
      <family val="2"/>
      <scheme val="minor"/>
    </font>
    <font>
      <sz val="10"/>
      <color indexed="81"/>
      <name val="Segoe UI"/>
      <family val="2"/>
    </font>
    <font>
      <b/>
      <sz val="11"/>
      <color theme="1"/>
      <name val="Calibri"/>
      <family val="2"/>
      <scheme val="minor"/>
    </font>
    <font>
      <b/>
      <sz val="18"/>
      <name val="Calibri"/>
      <family val="2"/>
      <scheme val="minor"/>
    </font>
    <font>
      <sz val="11"/>
      <color theme="1" tint="0.499984740745262"/>
      <name val="Calibri"/>
      <family val="2"/>
      <scheme val="minor"/>
    </font>
    <font>
      <b/>
      <sz val="11"/>
      <color rgb="FF00B050"/>
      <name val="Calibri"/>
      <family val="2"/>
      <scheme val="minor"/>
    </font>
    <font>
      <b/>
      <sz val="11"/>
      <color rgb="FFFF0000"/>
      <name val="Calibri"/>
      <family val="2"/>
      <scheme val="minor"/>
    </font>
    <font>
      <b/>
      <sz val="20"/>
      <name val="Calibri"/>
      <family val="2"/>
      <scheme val="minor"/>
    </font>
    <font>
      <b/>
      <sz val="9"/>
      <color indexed="81"/>
      <name val="Segoe UI"/>
      <family val="2"/>
    </font>
    <font>
      <b/>
      <sz val="14"/>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auto="1"/>
      </right>
      <top style="thin">
        <color theme="0" tint="-0.14993743705557422"/>
      </top>
      <bottom style="thin">
        <color theme="0" tint="-0.14993743705557422"/>
      </bottom>
      <diagonal/>
    </border>
    <border>
      <left style="medium">
        <color auto="1"/>
      </left>
      <right style="thin">
        <color theme="0" tint="-0.14993743705557422"/>
      </right>
      <top style="thin">
        <color theme="0" tint="-0.14993743705557422"/>
      </top>
      <bottom style="medium">
        <color auto="1"/>
      </bottom>
      <diagonal/>
    </border>
    <border>
      <left style="thin">
        <color theme="0" tint="-0.14993743705557422"/>
      </left>
      <right style="thin">
        <color theme="0" tint="-0.14993743705557422"/>
      </right>
      <top style="thin">
        <color theme="0" tint="-0.14993743705557422"/>
      </top>
      <bottom style="medium">
        <color auto="1"/>
      </bottom>
      <diagonal/>
    </border>
    <border>
      <left style="thin">
        <color theme="0" tint="-0.14993743705557422"/>
      </left>
      <right style="medium">
        <color auto="1"/>
      </right>
      <top style="thin">
        <color theme="0" tint="-0.14993743705557422"/>
      </top>
      <bottom style="medium">
        <color auto="1"/>
      </bottom>
      <diagonal/>
    </border>
    <border>
      <left style="medium">
        <color auto="1"/>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medium">
        <color auto="1"/>
      </right>
      <top/>
      <bottom style="thin">
        <color theme="0" tint="-0.14993743705557422"/>
      </bottom>
      <diagonal/>
    </border>
    <border>
      <left style="medium">
        <color auto="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3743705557422"/>
      </left>
      <right style="medium">
        <color auto="1"/>
      </right>
      <top style="thin">
        <color theme="0" tint="-0.14993743705557422"/>
      </top>
      <bottom style="thin">
        <color indexed="64"/>
      </bottom>
      <diagonal/>
    </border>
    <border>
      <left style="thin">
        <color theme="0" tint="-0.14993743705557422"/>
      </left>
      <right style="thin">
        <color theme="0" tint="-0.14993743705557422"/>
      </right>
      <top/>
      <bottom style="thin">
        <color indexed="64"/>
      </bottom>
      <diagonal/>
    </border>
    <border>
      <left style="thin">
        <color theme="0" tint="-0.14993743705557422"/>
      </left>
      <right style="medium">
        <color auto="1"/>
      </right>
      <top/>
      <bottom style="thin">
        <color indexed="64"/>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style="thin">
        <color theme="0" tint="-0.14993743705557422"/>
      </right>
      <top style="medium">
        <color auto="1"/>
      </top>
      <bottom style="thin">
        <color theme="0" tint="-0.14993743705557422"/>
      </bottom>
      <diagonal/>
    </border>
    <border>
      <left style="thin">
        <color theme="0" tint="-0.14993743705557422"/>
      </left>
      <right style="medium">
        <color auto="1"/>
      </right>
      <top style="medium">
        <color auto="1"/>
      </top>
      <bottom style="thin">
        <color theme="0" tint="-0.14993743705557422"/>
      </bottom>
      <diagonal/>
    </border>
    <border>
      <left style="thin">
        <color auto="1"/>
      </left>
      <right style="thin">
        <color theme="0" tint="-0.14993743705557422"/>
      </right>
      <top style="thin">
        <color auto="1"/>
      </top>
      <bottom style="thin">
        <color theme="0" tint="-0.14993743705557422"/>
      </bottom>
      <diagonal/>
    </border>
    <border>
      <left style="thin">
        <color theme="0" tint="-0.14993743705557422"/>
      </left>
      <right style="thin">
        <color theme="0" tint="-0.14993743705557422"/>
      </right>
      <top style="thin">
        <color auto="1"/>
      </top>
      <bottom style="thin">
        <color theme="0" tint="-0.14993743705557422"/>
      </bottom>
      <diagonal/>
    </border>
    <border>
      <left style="thin">
        <color auto="1"/>
      </left>
      <right style="thin">
        <color theme="0" tint="-0.14993743705557422"/>
      </right>
      <top style="thin">
        <color theme="0" tint="-0.14993743705557422"/>
      </top>
      <bottom style="thin">
        <color theme="0" tint="-0.14993743705557422"/>
      </bottom>
      <diagonal/>
    </border>
    <border>
      <left style="thin">
        <color auto="1"/>
      </left>
      <right style="thin">
        <color theme="0" tint="-0.14993743705557422"/>
      </right>
      <top style="thin">
        <color theme="0" tint="-0.14993743705557422"/>
      </top>
      <bottom style="thin">
        <color auto="1"/>
      </bottom>
      <diagonal/>
    </border>
    <border>
      <left style="thin">
        <color theme="0" tint="-0.14993743705557422"/>
      </left>
      <right/>
      <top/>
      <bottom style="thin">
        <color indexed="64"/>
      </bottom>
      <diagonal/>
    </border>
    <border>
      <left style="thin">
        <color theme="0" tint="-0.14993743705557422"/>
      </left>
      <right/>
      <top/>
      <bottom style="thin">
        <color theme="0" tint="-0.14993743705557422"/>
      </bottom>
      <diagonal/>
    </border>
    <border>
      <left style="thin">
        <color theme="0" tint="-0.14993743705557422"/>
      </left>
      <right/>
      <top style="thin">
        <color theme="0" tint="-0.14993743705557422"/>
      </top>
      <bottom style="thin">
        <color indexed="64"/>
      </bottom>
      <diagonal/>
    </border>
    <border>
      <left style="thin">
        <color theme="0" tint="-0.14993743705557422"/>
      </left>
      <right/>
      <top style="thin">
        <color theme="0" tint="-0.14993743705557422"/>
      </top>
      <bottom style="medium">
        <color auto="1"/>
      </bottom>
      <diagonal/>
    </border>
    <border>
      <left style="thin">
        <color auto="1"/>
      </left>
      <right style="thin">
        <color theme="0" tint="-0.14993743705557422"/>
      </right>
      <top/>
      <bottom style="thin">
        <color indexed="64"/>
      </bottom>
      <diagonal/>
    </border>
    <border>
      <left style="thin">
        <color auto="1"/>
      </left>
      <right style="thin">
        <color theme="0" tint="-0.14993743705557422"/>
      </right>
      <top/>
      <bottom style="thin">
        <color theme="0" tint="-0.14993743705557422"/>
      </bottom>
      <diagonal/>
    </border>
    <border>
      <left style="thin">
        <color auto="1"/>
      </left>
      <right style="thin">
        <color theme="0" tint="-0.14993743705557422"/>
      </right>
      <top style="thin">
        <color theme="0" tint="-0.14993743705557422"/>
      </top>
      <bottom style="medium">
        <color auto="1"/>
      </bottom>
      <diagonal/>
    </border>
    <border>
      <left style="thin">
        <color theme="0" tint="-0.14993743705557422"/>
      </left>
      <right style="thin">
        <color auto="1"/>
      </right>
      <top style="thin">
        <color auto="1"/>
      </top>
      <bottom style="thin">
        <color theme="0" tint="-0.14993743705557422"/>
      </bottom>
      <diagonal/>
    </border>
    <border>
      <left style="thin">
        <color theme="0" tint="-0.14993743705557422"/>
      </left>
      <right style="thin">
        <color auto="1"/>
      </right>
      <top style="thin">
        <color theme="0" tint="-0.14993743705557422"/>
      </top>
      <bottom style="thin">
        <color theme="0" tint="-0.14993743705557422"/>
      </bottom>
      <diagonal/>
    </border>
    <border>
      <left style="thin">
        <color theme="0" tint="-0.14993743705557422"/>
      </left>
      <right style="thin">
        <color auto="1"/>
      </right>
      <top style="thin">
        <color theme="0" tint="-0.14993743705557422"/>
      </top>
      <bottom style="thin">
        <color auto="1"/>
      </bottom>
      <diagonal/>
    </border>
    <border>
      <left style="thin">
        <color auto="1"/>
      </left>
      <right style="thin">
        <color theme="0" tint="-0.14993743705557422"/>
      </right>
      <top style="medium">
        <color indexed="64"/>
      </top>
      <bottom style="thin">
        <color theme="0" tint="-0.14993743705557422"/>
      </bottom>
      <diagonal/>
    </border>
    <border>
      <left/>
      <right style="thin">
        <color theme="0" tint="-0.14993743705557422"/>
      </right>
      <top/>
      <bottom/>
      <diagonal/>
    </border>
    <border>
      <left style="thin">
        <color theme="0" tint="-0.14993743705557422"/>
      </left>
      <right style="thin">
        <color theme="0" tint="-0.14993743705557422"/>
      </right>
      <top/>
      <bottom/>
      <diagonal/>
    </border>
    <border>
      <left style="thin">
        <color theme="0" tint="-0.14993743705557422"/>
      </left>
      <right/>
      <top/>
      <bottom/>
      <diagonal/>
    </border>
    <border>
      <left style="medium">
        <color auto="1"/>
      </left>
      <right/>
      <top style="medium">
        <color auto="1"/>
      </top>
      <bottom/>
      <diagonal/>
    </border>
    <border>
      <left style="medium">
        <color auto="1"/>
      </left>
      <right/>
      <top/>
      <bottom style="thin">
        <color indexed="64"/>
      </bottom>
      <diagonal/>
    </border>
    <border>
      <left/>
      <right/>
      <top style="medium">
        <color auto="1"/>
      </top>
      <bottom/>
      <diagonal/>
    </border>
    <border>
      <left/>
      <right style="thin">
        <color auto="1"/>
      </right>
      <top style="medium">
        <color auto="1"/>
      </top>
      <bottom/>
      <diagonal/>
    </border>
    <border>
      <left/>
      <right style="thin">
        <color auto="1"/>
      </right>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3743705557422"/>
      </top>
      <bottom style="thin">
        <color theme="0" tint="-0.14993743705557422"/>
      </bottom>
      <diagonal/>
    </border>
    <border>
      <left style="thin">
        <color auto="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auto="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medium">
        <color auto="1"/>
      </right>
      <top style="thin">
        <color theme="0" tint="-0.14993743705557422"/>
      </top>
      <bottom style="thin">
        <color theme="0" tint="-0.14996795556505021"/>
      </bottom>
      <diagonal/>
    </border>
    <border>
      <left style="thin">
        <color auto="1"/>
      </left>
      <right style="thin">
        <color theme="0" tint="-0.14996795556505021"/>
      </right>
      <top style="thin">
        <color theme="0" tint="-0.14996795556505021"/>
      </top>
      <bottom style="thin">
        <color indexed="64"/>
      </bottom>
      <diagonal/>
    </border>
    <border>
      <left style="thin">
        <color theme="0" tint="-0.14996795556505021"/>
      </left>
      <right style="medium">
        <color auto="1"/>
      </right>
      <top style="thin">
        <color theme="0" tint="-0.14996795556505021"/>
      </top>
      <bottom style="thin">
        <color indexed="64"/>
      </bottom>
      <diagonal/>
    </border>
    <border>
      <left style="medium">
        <color auto="1"/>
      </left>
      <right/>
      <top/>
      <bottom/>
      <diagonal/>
    </border>
    <border>
      <left style="thin">
        <color auto="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medium">
        <color auto="1"/>
      </right>
      <top style="thin">
        <color theme="0" tint="-0.14996795556505021"/>
      </top>
      <bottom style="thin">
        <color theme="0" tint="-0.14993743705557422"/>
      </bottom>
      <diagonal/>
    </border>
    <border>
      <left/>
      <right style="thin">
        <color theme="0" tint="-0.14993743705557422"/>
      </right>
      <top/>
      <bottom style="thin">
        <color indexed="64"/>
      </bottom>
      <diagonal/>
    </border>
    <border>
      <left style="medium">
        <color auto="1"/>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auto="1"/>
      </right>
      <top/>
      <bottom style="thin">
        <color theme="0" tint="-0.14996795556505021"/>
      </bottom>
      <diagonal/>
    </border>
    <border>
      <left style="medium">
        <color auto="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top style="thin">
        <color theme="0" tint="-0.14993743705557422"/>
      </top>
      <bottom style="thin">
        <color theme="0" tint="-0.14996795556505021"/>
      </bottom>
      <diagonal/>
    </border>
    <border>
      <left style="thin">
        <color auto="1"/>
      </left>
      <right/>
      <top/>
      <bottom style="thin">
        <color theme="0" tint="-0.14996795556505021"/>
      </bottom>
      <diagonal/>
    </border>
    <border>
      <left/>
      <right/>
      <top/>
      <bottom style="thin">
        <color theme="0" tint="-0.14996795556505021"/>
      </bottom>
      <diagonal/>
    </border>
    <border>
      <left/>
      <right style="medium">
        <color auto="1"/>
      </right>
      <top/>
      <bottom style="thin">
        <color theme="0" tint="-0.14996795556505021"/>
      </bottom>
      <diagonal/>
    </border>
    <border>
      <left style="medium">
        <color auto="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medium">
        <color auto="1"/>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auto="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medium">
        <color auto="1"/>
      </right>
      <top style="thin">
        <color theme="0" tint="-0.14996795556505021"/>
      </top>
      <bottom style="thin">
        <color theme="0" tint="-0.14996795556505021"/>
      </bottom>
      <diagonal/>
    </border>
    <border>
      <left/>
      <right style="thin">
        <color theme="0" tint="-0.14996795556505021"/>
      </right>
      <top/>
      <bottom style="thin">
        <color indexed="64"/>
      </bottom>
      <diagonal/>
    </border>
    <border>
      <left style="thin">
        <color theme="0" tint="-0.14996795556505021"/>
      </left>
      <right style="thin">
        <color auto="1"/>
      </right>
      <top style="thin">
        <color theme="0" tint="-0.14996795556505021"/>
      </top>
      <bottom style="thin">
        <color indexed="64"/>
      </bottom>
      <diagonal/>
    </border>
    <border>
      <left/>
      <right style="thin">
        <color theme="0" tint="-0.14996795556505021"/>
      </right>
      <top style="thin">
        <color indexed="64"/>
      </top>
      <bottom style="thin">
        <color theme="0" tint="-0.14996795556505021"/>
      </bottom>
      <diagonal/>
    </border>
    <border>
      <left style="medium">
        <color auto="1"/>
      </left>
      <right style="thin">
        <color theme="0" tint="-0.14993743705557422"/>
      </right>
      <top style="thin">
        <color indexed="64"/>
      </top>
      <bottom style="thin">
        <color theme="0" tint="-0.14993743705557422"/>
      </bottom>
      <diagonal/>
    </border>
    <border>
      <left style="thin">
        <color theme="0" tint="-0.14996795556505021"/>
      </left>
      <right style="medium">
        <color theme="1"/>
      </right>
      <top style="thin">
        <color indexed="64"/>
      </top>
      <bottom style="thin">
        <color theme="0" tint="-0.14996795556505021"/>
      </bottom>
      <diagonal/>
    </border>
    <border>
      <left style="thin">
        <color auto="1"/>
      </left>
      <right/>
      <top style="thin">
        <color indexed="64"/>
      </top>
      <bottom style="thin">
        <color theme="0" tint="-0.14993743705557422"/>
      </bottom>
      <diagonal/>
    </border>
    <border>
      <left/>
      <right/>
      <top style="thin">
        <color indexed="64"/>
      </top>
      <bottom style="thin">
        <color theme="0" tint="-0.14993743705557422"/>
      </bottom>
      <diagonal/>
    </border>
    <border>
      <left/>
      <right style="medium">
        <color auto="1"/>
      </right>
      <top style="thin">
        <color indexed="64"/>
      </top>
      <bottom style="thin">
        <color theme="0" tint="-0.14993743705557422"/>
      </bottom>
      <diagonal/>
    </border>
  </borders>
  <cellStyleXfs count="4">
    <xf numFmtId="0" fontId="0" fillId="0" borderId="0"/>
    <xf numFmtId="0" fontId="5" fillId="0" borderId="0" applyNumberFormat="0" applyFill="0" applyBorder="0" applyAlignment="0" applyProtection="0">
      <alignment vertical="top"/>
      <protection locked="0"/>
    </xf>
    <xf numFmtId="44" fontId="7" fillId="0" borderId="0" applyFont="0" applyFill="0" applyBorder="0" applyAlignment="0" applyProtection="0"/>
    <xf numFmtId="9" fontId="7" fillId="0" borderId="0" applyFont="0" applyFill="0" applyBorder="0" applyAlignment="0" applyProtection="0"/>
  </cellStyleXfs>
  <cellXfs count="184">
    <xf numFmtId="0" fontId="0" fillId="0" borderId="0" xfId="0"/>
    <xf numFmtId="0" fontId="0" fillId="0" borderId="0" xfId="0" applyProtection="1">
      <protection hidden="1"/>
    </xf>
    <xf numFmtId="0" fontId="0" fillId="0" borderId="0" xfId="0" applyAlignment="1">
      <alignment vertical="center"/>
    </xf>
    <xf numFmtId="0" fontId="2" fillId="0" borderId="0" xfId="0" applyFont="1"/>
    <xf numFmtId="9" fontId="4" fillId="0" borderId="0" xfId="0" applyNumberFormat="1" applyFont="1"/>
    <xf numFmtId="1" fontId="0" fillId="0" borderId="0" xfId="0" applyNumberFormat="1"/>
    <xf numFmtId="0" fontId="1" fillId="0" borderId="0" xfId="0" applyFont="1" applyAlignment="1" applyProtection="1">
      <alignment vertical="center"/>
      <protection hidden="1"/>
    </xf>
    <xf numFmtId="0" fontId="1" fillId="0" borderId="0" xfId="0" applyFont="1" applyAlignment="1">
      <alignment vertical="center"/>
    </xf>
    <xf numFmtId="0" fontId="0" fillId="0" borderId="0" xfId="0" applyAlignment="1" applyProtection="1">
      <alignment vertical="center"/>
      <protection hidden="1"/>
    </xf>
    <xf numFmtId="0" fontId="2" fillId="0" borderId="0" xfId="0" applyFont="1" applyProtection="1">
      <protection hidden="1"/>
    </xf>
    <xf numFmtId="0" fontId="3" fillId="0" borderId="0" xfId="0" applyFont="1"/>
    <xf numFmtId="0" fontId="5" fillId="0" borderId="0" xfId="1" applyAlignment="1" applyProtection="1">
      <alignment vertical="center" wrapText="1"/>
    </xf>
    <xf numFmtId="0" fontId="9" fillId="0" borderId="0" xfId="0" applyFont="1" applyAlignment="1" applyProtection="1">
      <alignment horizontal="left" vertical="top" wrapText="1"/>
      <protection hidden="1"/>
    </xf>
    <xf numFmtId="164" fontId="0" fillId="0" borderId="0" xfId="2" applyNumberFormat="1" applyFont="1" applyBorder="1" applyProtection="1">
      <protection hidden="1"/>
    </xf>
    <xf numFmtId="0" fontId="12" fillId="0" borderId="5" xfId="0" applyFont="1" applyBorder="1" applyAlignment="1" applyProtection="1">
      <alignment horizontal="right"/>
      <protection hidden="1"/>
    </xf>
    <xf numFmtId="0" fontId="8" fillId="0" borderId="5" xfId="0" applyFont="1" applyBorder="1" applyAlignment="1" applyProtection="1">
      <alignment horizontal="right"/>
      <protection hidden="1"/>
    </xf>
    <xf numFmtId="0" fontId="8" fillId="0" borderId="15" xfId="0" applyFont="1" applyBorder="1" applyAlignment="1" applyProtection="1">
      <alignment horizontal="right"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166" fontId="11" fillId="0" borderId="27" xfId="0" applyNumberFormat="1" applyFont="1" applyBorder="1" applyProtection="1">
      <protection hidden="1"/>
    </xf>
    <xf numFmtId="9" fontId="8" fillId="0" borderId="19" xfId="0" applyNumberFormat="1" applyFont="1" applyBorder="1" applyAlignment="1" applyProtection="1">
      <alignment horizontal="center"/>
      <protection hidden="1"/>
    </xf>
    <xf numFmtId="0" fontId="11" fillId="0" borderId="29" xfId="0" applyFont="1" applyBorder="1" applyProtection="1">
      <protection hidden="1"/>
    </xf>
    <xf numFmtId="0" fontId="11" fillId="0" borderId="25" xfId="0" applyFont="1" applyBorder="1" applyAlignment="1" applyProtection="1">
      <alignment horizontal="center" vertical="center"/>
      <protection hidden="1"/>
    </xf>
    <xf numFmtId="0" fontId="12" fillId="0" borderId="4" xfId="0" applyFont="1" applyBorder="1" applyAlignment="1" applyProtection="1">
      <alignment horizontal="right" vertical="top" wrapText="1"/>
      <protection hidden="1"/>
    </xf>
    <xf numFmtId="0" fontId="8" fillId="2" borderId="24" xfId="0" applyFont="1" applyFill="1" applyBorder="1" applyAlignment="1" applyProtection="1">
      <alignment horizontal="left"/>
      <protection locked="0" hidden="1"/>
    </xf>
    <xf numFmtId="0" fontId="17" fillId="0" borderId="26" xfId="0" applyFont="1" applyBorder="1" applyProtection="1">
      <protection hidden="1"/>
    </xf>
    <xf numFmtId="0" fontId="0" fillId="0" borderId="0" xfId="0" applyAlignment="1">
      <alignment vertical="center" wrapText="1"/>
    </xf>
    <xf numFmtId="0" fontId="13" fillId="0" borderId="5" xfId="1" applyFont="1" applyBorder="1" applyAlignment="1" applyProtection="1">
      <alignment horizontal="left"/>
      <protection locked="0" hidden="1"/>
    </xf>
    <xf numFmtId="44" fontId="8" fillId="3" borderId="51" xfId="0" applyNumberFormat="1" applyFont="1" applyFill="1" applyBorder="1" applyAlignment="1" applyProtection="1">
      <alignment horizontal="center"/>
      <protection hidden="1"/>
    </xf>
    <xf numFmtId="44" fontId="8" fillId="3" borderId="52" xfId="0" applyNumberFormat="1" applyFont="1" applyFill="1" applyBorder="1" applyAlignment="1" applyProtection="1">
      <alignment horizontal="center"/>
      <protection hidden="1"/>
    </xf>
    <xf numFmtId="44" fontId="8" fillId="3" borderId="50" xfId="0" applyNumberFormat="1" applyFont="1" applyFill="1" applyBorder="1" applyAlignment="1" applyProtection="1">
      <alignment horizontal="center"/>
      <protection hidden="1"/>
    </xf>
    <xf numFmtId="44" fontId="8" fillId="0" borderId="28" xfId="2" applyFont="1" applyBorder="1" applyAlignment="1" applyProtection="1">
      <alignment horizontal="right"/>
      <protection hidden="1"/>
    </xf>
    <xf numFmtId="14" fontId="0" fillId="2" borderId="33" xfId="0" applyNumberFormat="1" applyFill="1" applyBorder="1" applyProtection="1">
      <protection locked="0"/>
    </xf>
    <xf numFmtId="0" fontId="0" fillId="0" borderId="3" xfId="0" applyBorder="1" applyProtection="1">
      <protection hidden="1"/>
    </xf>
    <xf numFmtId="0" fontId="8" fillId="0" borderId="0" xfId="0" applyFont="1" applyAlignment="1" applyProtection="1">
      <alignment horizontal="center"/>
      <protection hidden="1"/>
    </xf>
    <xf numFmtId="0" fontId="0" fillId="0" borderId="5" xfId="0" applyBorder="1" applyProtection="1">
      <protection hidden="1"/>
    </xf>
    <xf numFmtId="0" fontId="11" fillId="0" borderId="0" xfId="0" applyFont="1" applyProtection="1">
      <protection hidden="1"/>
    </xf>
    <xf numFmtId="1" fontId="11" fillId="2" borderId="59" xfId="0" applyNumberFormat="1" applyFont="1" applyFill="1" applyBorder="1" applyAlignment="1" applyProtection="1">
      <alignment horizontal="center"/>
      <protection locked="0" hidden="1"/>
    </xf>
    <xf numFmtId="1" fontId="11" fillId="2" borderId="60" xfId="0" applyNumberFormat="1" applyFont="1" applyFill="1" applyBorder="1" applyAlignment="1" applyProtection="1">
      <alignment horizontal="center"/>
      <protection locked="0" hidden="1"/>
    </xf>
    <xf numFmtId="1" fontId="11" fillId="2" borderId="61" xfId="0" applyNumberFormat="1" applyFont="1" applyFill="1" applyBorder="1" applyAlignment="1" applyProtection="1">
      <alignment horizontal="center"/>
      <protection locked="0" hidden="1"/>
    </xf>
    <xf numFmtId="44" fontId="8" fillId="0" borderId="19" xfId="2" applyFont="1" applyBorder="1" applyAlignment="1" applyProtection="1">
      <alignment horizontal="right"/>
      <protection hidden="1"/>
    </xf>
    <xf numFmtId="0" fontId="20" fillId="0" borderId="53" xfId="0" applyFont="1" applyBorder="1" applyAlignment="1" applyProtection="1">
      <alignment horizontal="center"/>
      <protection hidden="1"/>
    </xf>
    <xf numFmtId="0" fontId="20" fillId="0" borderId="54" xfId="0" applyFont="1" applyBorder="1" applyAlignment="1" applyProtection="1">
      <alignment horizontal="center"/>
      <protection hidden="1"/>
    </xf>
    <xf numFmtId="0" fontId="20" fillId="0" borderId="55" xfId="0" applyFont="1" applyBorder="1" applyAlignment="1" applyProtection="1">
      <alignment horizontal="center"/>
      <protection hidden="1"/>
    </xf>
    <xf numFmtId="166" fontId="20" fillId="2" borderId="46" xfId="0" applyNumberFormat="1" applyFont="1" applyFill="1" applyBorder="1" applyAlignment="1" applyProtection="1">
      <alignment horizontal="center"/>
      <protection locked="0" hidden="1"/>
    </xf>
    <xf numFmtId="0" fontId="20" fillId="0" borderId="47" xfId="0" applyFont="1" applyBorder="1" applyAlignment="1" applyProtection="1">
      <alignment horizontal="center"/>
      <protection hidden="1"/>
    </xf>
    <xf numFmtId="0" fontId="20" fillId="0" borderId="49" xfId="0" applyFont="1" applyBorder="1" applyAlignment="1" applyProtection="1">
      <alignment horizontal="center"/>
      <protection hidden="1"/>
    </xf>
    <xf numFmtId="166" fontId="20" fillId="2" borderId="47" xfId="0" applyNumberFormat="1" applyFont="1" applyFill="1" applyBorder="1" applyAlignment="1" applyProtection="1">
      <alignment horizontal="center"/>
      <protection locked="0" hidden="1"/>
    </xf>
    <xf numFmtId="0" fontId="20" fillId="0" borderId="46" xfId="0" applyFont="1" applyBorder="1" applyAlignment="1" applyProtection="1">
      <alignment horizontal="center"/>
      <protection hidden="1"/>
    </xf>
    <xf numFmtId="166" fontId="20" fillId="2" borderId="56" xfId="0" applyNumberFormat="1" applyFont="1" applyFill="1" applyBorder="1" applyAlignment="1" applyProtection="1">
      <alignment horizontal="center"/>
      <protection locked="0" hidden="1"/>
    </xf>
    <xf numFmtId="166" fontId="20" fillId="2" borderId="48" xfId="0" applyNumberFormat="1" applyFont="1" applyFill="1" applyBorder="1" applyAlignment="1" applyProtection="1">
      <alignment horizontal="center"/>
      <protection locked="0" hidden="1"/>
    </xf>
    <xf numFmtId="0" fontId="20" fillId="0" borderId="57" xfId="0" applyFont="1" applyBorder="1" applyAlignment="1" applyProtection="1">
      <alignment horizontal="center"/>
      <protection hidden="1"/>
    </xf>
    <xf numFmtId="44" fontId="19" fillId="0" borderId="27" xfId="2" applyFont="1" applyBorder="1" applyAlignment="1" applyProtection="1">
      <alignment horizontal="right"/>
      <protection hidden="1"/>
    </xf>
    <xf numFmtId="1" fontId="19" fillId="0" borderId="31" xfId="0" applyNumberFormat="1" applyFont="1" applyBorder="1" applyAlignment="1" applyProtection="1">
      <alignment horizontal="center"/>
      <protection hidden="1"/>
    </xf>
    <xf numFmtId="1" fontId="19" fillId="0" borderId="12" xfId="0" applyNumberFormat="1" applyFont="1" applyBorder="1" applyAlignment="1" applyProtection="1">
      <alignment horizontal="center"/>
      <protection hidden="1"/>
    </xf>
    <xf numFmtId="1" fontId="19" fillId="0" borderId="13" xfId="0" applyNumberFormat="1" applyFont="1" applyBorder="1" applyAlignment="1" applyProtection="1">
      <alignment horizontal="center"/>
      <protection hidden="1"/>
    </xf>
    <xf numFmtId="5" fontId="19" fillId="0" borderId="31" xfId="2" applyNumberFormat="1" applyFont="1" applyBorder="1" applyAlignment="1" applyProtection="1">
      <alignment horizontal="center"/>
      <protection hidden="1"/>
    </xf>
    <xf numFmtId="5" fontId="19" fillId="0" borderId="12" xfId="2" applyNumberFormat="1" applyFont="1" applyBorder="1" applyAlignment="1" applyProtection="1">
      <alignment horizontal="center"/>
      <protection hidden="1"/>
    </xf>
    <xf numFmtId="5" fontId="19" fillId="0" borderId="13" xfId="2" applyNumberFormat="1" applyFont="1" applyBorder="1" applyAlignment="1" applyProtection="1">
      <alignment horizontal="center"/>
      <protection hidden="1"/>
    </xf>
    <xf numFmtId="44" fontId="8" fillId="0" borderId="45" xfId="2" applyFont="1" applyBorder="1" applyAlignment="1" applyProtection="1">
      <alignment horizontal="center" vertical="center"/>
      <protection hidden="1"/>
    </xf>
    <xf numFmtId="9" fontId="0" fillId="0" borderId="0" xfId="3" applyFont="1" applyBorder="1" applyAlignment="1" applyProtection="1">
      <alignment horizontal="right"/>
      <protection hidden="1"/>
    </xf>
    <xf numFmtId="165" fontId="8" fillId="0" borderId="0" xfId="0" applyNumberFormat="1" applyFont="1" applyAlignment="1" applyProtection="1">
      <alignment horizontal="right"/>
      <protection hidden="1"/>
    </xf>
    <xf numFmtId="165" fontId="0" fillId="0" borderId="0" xfId="0" applyNumberFormat="1" applyAlignment="1" applyProtection="1">
      <alignment horizontal="right"/>
      <protection hidden="1"/>
    </xf>
    <xf numFmtId="165" fontId="0" fillId="0" borderId="0" xfId="0" applyNumberFormat="1" applyProtection="1">
      <protection hidden="1"/>
    </xf>
    <xf numFmtId="164" fontId="0" fillId="0" borderId="0" xfId="2" applyNumberFormat="1" applyFont="1" applyBorder="1"/>
    <xf numFmtId="9" fontId="0" fillId="0" borderId="0" xfId="3" applyFont="1" applyBorder="1" applyProtection="1">
      <protection hidden="1"/>
    </xf>
    <xf numFmtId="0" fontId="20" fillId="0" borderId="0" xfId="0" applyFont="1" applyAlignment="1" applyProtection="1">
      <alignment horizontal="center"/>
      <protection hidden="1"/>
    </xf>
    <xf numFmtId="1" fontId="11" fillId="2" borderId="30" xfId="0" applyNumberFormat="1" applyFont="1" applyFill="1" applyBorder="1" applyAlignment="1" applyProtection="1">
      <alignment horizontal="center"/>
      <protection locked="0" hidden="1"/>
    </xf>
    <xf numFmtId="1" fontId="11" fillId="2" borderId="17" xfId="0" applyNumberFormat="1" applyFont="1" applyFill="1" applyBorder="1" applyAlignment="1" applyProtection="1">
      <alignment horizontal="center"/>
      <protection locked="0" hidden="1"/>
    </xf>
    <xf numFmtId="1" fontId="11" fillId="2" borderId="18" xfId="0" applyNumberFormat="1" applyFont="1" applyFill="1" applyBorder="1" applyAlignment="1" applyProtection="1">
      <alignment horizontal="center"/>
      <protection locked="0" hidden="1"/>
    </xf>
    <xf numFmtId="166" fontId="20" fillId="2" borderId="68" xfId="0" applyNumberFormat="1" applyFont="1" applyFill="1" applyBorder="1" applyAlignment="1" applyProtection="1">
      <alignment horizontal="center"/>
      <protection locked="0" hidden="1"/>
    </xf>
    <xf numFmtId="44" fontId="0" fillId="3" borderId="53" xfId="0" applyNumberFormat="1" applyFill="1" applyBorder="1" applyAlignment="1" applyProtection="1">
      <alignment horizontal="center"/>
      <protection hidden="1"/>
    </xf>
    <xf numFmtId="44" fontId="0" fillId="3" borderId="54" xfId="0" applyNumberFormat="1" applyFill="1" applyBorder="1" applyAlignment="1" applyProtection="1">
      <alignment horizontal="center"/>
      <protection hidden="1"/>
    </xf>
    <xf numFmtId="44" fontId="0" fillId="3" borderId="55" xfId="0" applyNumberFormat="1" applyFill="1" applyBorder="1" applyAlignment="1" applyProtection="1">
      <alignment horizontal="center"/>
      <protection hidden="1"/>
    </xf>
    <xf numFmtId="0" fontId="11" fillId="0" borderId="58" xfId="0" applyFont="1" applyBorder="1" applyProtection="1">
      <protection hidden="1"/>
    </xf>
    <xf numFmtId="44" fontId="8" fillId="0" borderId="30" xfId="2" applyFont="1" applyBorder="1" applyAlignment="1" applyProtection="1">
      <alignment horizontal="center"/>
      <protection hidden="1"/>
    </xf>
    <xf numFmtId="44" fontId="8" fillId="0" borderId="17" xfId="2" applyFont="1" applyBorder="1" applyAlignment="1" applyProtection="1">
      <alignment horizontal="center" vertical="center"/>
      <protection hidden="1"/>
    </xf>
    <xf numFmtId="44" fontId="8" fillId="0" borderId="18" xfId="2" applyFont="1" applyBorder="1" applyAlignment="1" applyProtection="1">
      <alignment horizontal="center" vertical="center"/>
      <protection hidden="1"/>
    </xf>
    <xf numFmtId="44" fontId="0" fillId="0" borderId="0" xfId="0" applyNumberFormat="1"/>
    <xf numFmtId="44" fontId="8" fillId="0" borderId="76" xfId="2" applyFont="1" applyBorder="1" applyAlignment="1" applyProtection="1">
      <alignment horizontal="right"/>
      <protection hidden="1"/>
    </xf>
    <xf numFmtId="1" fontId="11" fillId="2" borderId="77" xfId="0" applyNumberFormat="1" applyFont="1" applyFill="1" applyBorder="1" applyAlignment="1" applyProtection="1">
      <alignment horizontal="center"/>
      <protection locked="0" hidden="1"/>
    </xf>
    <xf numFmtId="1" fontId="11" fillId="2" borderId="78" xfId="0" applyNumberFormat="1" applyFont="1" applyFill="1" applyBorder="1" applyAlignment="1" applyProtection="1">
      <alignment horizontal="center"/>
      <protection locked="0" hidden="1"/>
    </xf>
    <xf numFmtId="1" fontId="11" fillId="2" borderId="79" xfId="0" applyNumberFormat="1" applyFont="1" applyFill="1" applyBorder="1" applyAlignment="1" applyProtection="1">
      <alignment horizontal="center"/>
      <protection locked="0" hidden="1"/>
    </xf>
    <xf numFmtId="44" fontId="8" fillId="0" borderId="81" xfId="2" applyFont="1" applyBorder="1" applyAlignment="1" applyProtection="1">
      <alignment horizontal="right"/>
      <protection hidden="1"/>
    </xf>
    <xf numFmtId="44" fontId="8" fillId="0" borderId="82" xfId="2" applyFont="1" applyBorder="1" applyAlignment="1" applyProtection="1">
      <alignment horizontal="center" vertical="center"/>
      <protection hidden="1"/>
    </xf>
    <xf numFmtId="44" fontId="8" fillId="0" borderId="84" xfId="2" applyFont="1" applyBorder="1" applyAlignment="1" applyProtection="1">
      <alignment horizontal="center" vertical="center"/>
      <protection hidden="1"/>
    </xf>
    <xf numFmtId="0" fontId="0" fillId="0" borderId="37" xfId="0" applyBorder="1" applyAlignment="1" applyProtection="1">
      <alignment horizontal="center" vertical="top" wrapText="1"/>
      <protection hidden="1"/>
    </xf>
    <xf numFmtId="0" fontId="0" fillId="0" borderId="38" xfId="0" applyBorder="1" applyAlignment="1" applyProtection="1">
      <alignment horizontal="center" vertical="top" wrapText="1"/>
      <protection hidden="1"/>
    </xf>
    <xf numFmtId="0" fontId="0" fillId="0" borderId="39" xfId="0" applyBorder="1" applyAlignment="1" applyProtection="1">
      <alignment horizontal="center" vertical="top" wrapText="1"/>
      <protection hidden="1"/>
    </xf>
    <xf numFmtId="0" fontId="13" fillId="2" borderId="25" xfId="1" applyFont="1" applyFill="1" applyBorder="1" applyAlignment="1" applyProtection="1">
      <alignment horizontal="left" vertical="top"/>
      <protection locked="0" hidden="1"/>
    </xf>
    <xf numFmtId="0" fontId="8" fillId="2" borderId="15" xfId="0" applyFont="1" applyFill="1" applyBorder="1" applyAlignment="1" applyProtection="1">
      <alignment horizontal="left" vertical="top"/>
      <protection locked="0" hidden="1"/>
    </xf>
    <xf numFmtId="0" fontId="8" fillId="2" borderId="35" xfId="0" applyFont="1" applyFill="1" applyBorder="1" applyAlignment="1" applyProtection="1">
      <alignment horizontal="left" vertical="top"/>
      <protection locked="0" hidden="1"/>
    </xf>
    <xf numFmtId="0" fontId="13" fillId="0" borderId="6" xfId="1" applyFont="1" applyBorder="1" applyAlignment="1" applyProtection="1">
      <alignment horizontal="left"/>
      <protection locked="0" hidden="1"/>
    </xf>
    <xf numFmtId="0" fontId="13" fillId="0" borderId="5" xfId="1" applyFont="1" applyBorder="1" applyAlignment="1" applyProtection="1">
      <alignment horizontal="left"/>
      <protection locked="0" hidden="1"/>
    </xf>
    <xf numFmtId="1" fontId="11" fillId="0" borderId="30" xfId="0" applyNumberFormat="1" applyFont="1" applyBorder="1" applyAlignment="1" applyProtection="1">
      <alignment horizontal="center"/>
      <protection hidden="1"/>
    </xf>
    <xf numFmtId="1" fontId="11" fillId="0" borderId="17" xfId="0" applyNumberFormat="1" applyFont="1" applyBorder="1" applyAlignment="1" applyProtection="1">
      <alignment horizontal="center"/>
      <protection hidden="1"/>
    </xf>
    <xf numFmtId="1" fontId="11" fillId="0" borderId="18" xfId="0" applyNumberFormat="1" applyFont="1" applyBorder="1" applyAlignment="1" applyProtection="1">
      <alignment horizontal="center"/>
      <protection hidden="1"/>
    </xf>
    <xf numFmtId="0" fontId="0" fillId="0" borderId="6" xfId="0" applyBorder="1" applyAlignment="1" applyProtection="1">
      <alignment horizontal="left"/>
      <protection hidden="1"/>
    </xf>
    <xf numFmtId="0" fontId="0" fillId="0" borderId="5" xfId="0" applyBorder="1" applyAlignment="1" applyProtection="1">
      <alignment horizontal="left"/>
      <protection hidden="1"/>
    </xf>
    <xf numFmtId="0" fontId="11" fillId="0" borderId="40" xfId="0" applyFont="1" applyBorder="1" applyAlignment="1" applyProtection="1">
      <alignment horizontal="center" vertical="center"/>
      <protection hidden="1"/>
    </xf>
    <xf numFmtId="0" fontId="11" fillId="0" borderId="42" xfId="0" applyFont="1" applyBorder="1" applyAlignment="1" applyProtection="1">
      <alignment horizontal="center" vertical="center"/>
      <protection hidden="1"/>
    </xf>
    <xf numFmtId="0" fontId="11" fillId="0" borderId="43"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44"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1" fontId="11" fillId="0" borderId="41" xfId="0" applyNumberFormat="1" applyFont="1" applyBorder="1" applyAlignment="1" applyProtection="1">
      <alignment horizontal="left"/>
      <protection hidden="1"/>
    </xf>
    <xf numFmtId="1" fontId="11" fillId="0" borderId="62" xfId="0" applyNumberFormat="1" applyFont="1" applyBorder="1" applyAlignment="1" applyProtection="1">
      <alignment horizontal="left"/>
      <protection hidden="1"/>
    </xf>
    <xf numFmtId="0" fontId="8" fillId="0" borderId="6" xfId="0" applyFont="1" applyBorder="1" applyAlignment="1" applyProtection="1">
      <alignment horizontal="left" vertical="center"/>
      <protection locked="0" hidden="1"/>
    </xf>
    <xf numFmtId="166" fontId="11" fillId="2" borderId="69" xfId="0" applyNumberFormat="1" applyFont="1" applyFill="1" applyBorder="1" applyAlignment="1" applyProtection="1">
      <alignment horizontal="center"/>
      <protection locked="0" hidden="1"/>
    </xf>
    <xf numFmtId="166" fontId="11" fillId="2" borderId="70" xfId="0" applyNumberFormat="1" applyFont="1" applyFill="1" applyBorder="1" applyAlignment="1" applyProtection="1">
      <alignment horizontal="center"/>
      <protection locked="0" hidden="1"/>
    </xf>
    <xf numFmtId="166" fontId="11" fillId="2" borderId="71" xfId="0" applyNumberFormat="1" applyFont="1" applyFill="1" applyBorder="1" applyAlignment="1" applyProtection="1">
      <alignment horizontal="center"/>
      <protection locked="0" hidden="1"/>
    </xf>
    <xf numFmtId="0" fontId="19" fillId="0" borderId="11" xfId="0" applyFont="1" applyBorder="1" applyProtection="1">
      <protection hidden="1"/>
    </xf>
    <xf numFmtId="0" fontId="19" fillId="0" borderId="12" xfId="0" applyFont="1" applyBorder="1" applyProtection="1">
      <protection hidden="1"/>
    </xf>
    <xf numFmtId="0" fontId="19" fillId="0" borderId="27" xfId="0" applyFont="1" applyBorder="1" applyProtection="1">
      <protection hidden="1"/>
    </xf>
    <xf numFmtId="1" fontId="19" fillId="0" borderId="11" xfId="0" applyNumberFormat="1" applyFont="1" applyBorder="1" applyAlignment="1" applyProtection="1">
      <alignment horizontal="left"/>
      <protection hidden="1"/>
    </xf>
    <xf numFmtId="1" fontId="19" fillId="0" borderId="12" xfId="0" applyNumberFormat="1" applyFont="1" applyBorder="1" applyAlignment="1" applyProtection="1">
      <alignment horizontal="left"/>
      <protection hidden="1"/>
    </xf>
    <xf numFmtId="0" fontId="5" fillId="0" borderId="72" xfId="1" applyBorder="1" applyAlignment="1" applyProtection="1">
      <alignment horizontal="left"/>
      <protection locked="0" hidden="1"/>
    </xf>
    <xf numFmtId="0" fontId="5" fillId="0" borderId="73" xfId="1" applyBorder="1" applyAlignment="1" applyProtection="1">
      <alignment horizontal="left"/>
      <protection locked="0" hidden="1"/>
    </xf>
    <xf numFmtId="0" fontId="18" fillId="0" borderId="0" xfId="0" applyFont="1" applyAlignment="1" applyProtection="1">
      <alignment horizontal="center" vertical="top" wrapText="1"/>
      <protection hidden="1"/>
    </xf>
    <xf numFmtId="0" fontId="18" fillId="0" borderId="0" xfId="0" applyFont="1" applyAlignment="1" applyProtection="1">
      <alignment horizontal="center" vertical="top"/>
      <protection hidden="1"/>
    </xf>
    <xf numFmtId="0" fontId="15" fillId="0" borderId="2" xfId="0" applyFont="1" applyBorder="1" applyAlignment="1" applyProtection="1">
      <alignment horizontal="left" vertical="center" wrapText="1"/>
      <protection hidden="1"/>
    </xf>
    <xf numFmtId="0" fontId="8" fillId="0" borderId="37" xfId="0" applyFont="1" applyBorder="1" applyAlignment="1" applyProtection="1">
      <alignment horizontal="center"/>
      <protection hidden="1"/>
    </xf>
    <xf numFmtId="0" fontId="8" fillId="0" borderId="38" xfId="0" applyFont="1" applyBorder="1" applyAlignment="1" applyProtection="1">
      <alignment horizontal="center"/>
      <protection hidden="1"/>
    </xf>
    <xf numFmtId="0" fontId="8" fillId="0" borderId="39" xfId="0" applyFont="1" applyBorder="1" applyAlignment="1" applyProtection="1">
      <alignment horizontal="center"/>
      <protection hidden="1"/>
    </xf>
    <xf numFmtId="0" fontId="11" fillId="0" borderId="22" xfId="0" applyFont="1" applyBorder="1" applyAlignment="1" applyProtection="1">
      <alignment horizontal="left"/>
      <protection hidden="1"/>
    </xf>
    <xf numFmtId="0" fontId="11" fillId="0" borderId="23" xfId="0" applyFont="1" applyBorder="1" applyAlignment="1" applyProtection="1">
      <alignment horizontal="left"/>
      <protection hidden="1"/>
    </xf>
    <xf numFmtId="0" fontId="8" fillId="2" borderId="24" xfId="0" applyFont="1" applyFill="1" applyBorder="1" applyAlignment="1" applyProtection="1">
      <alignment horizontal="left"/>
      <protection locked="0" hidden="1"/>
    </xf>
    <xf numFmtId="0" fontId="8" fillId="2" borderId="5" xfId="0" applyFont="1" applyFill="1" applyBorder="1" applyAlignment="1" applyProtection="1">
      <alignment horizontal="left"/>
      <protection locked="0" hidden="1"/>
    </xf>
    <xf numFmtId="0" fontId="8" fillId="2" borderId="34" xfId="0" applyFont="1" applyFill="1" applyBorder="1" applyAlignment="1" applyProtection="1">
      <alignment horizontal="left"/>
      <protection locked="0" hidden="1"/>
    </xf>
    <xf numFmtId="0" fontId="8" fillId="0" borderId="0" xfId="0" applyFont="1" applyAlignment="1" applyProtection="1">
      <alignment horizontal="left" vertical="center" wrapText="1"/>
      <protection hidden="1"/>
    </xf>
    <xf numFmtId="0" fontId="8" fillId="0" borderId="83" xfId="0" applyFont="1" applyBorder="1" applyProtection="1">
      <protection hidden="1"/>
    </xf>
    <xf numFmtId="0" fontId="8" fillId="0" borderId="23" xfId="0" applyFont="1" applyBorder="1" applyProtection="1">
      <protection hidden="1"/>
    </xf>
    <xf numFmtId="0" fontId="8" fillId="0" borderId="33" xfId="0" applyFont="1" applyBorder="1" applyProtection="1">
      <protection hidden="1"/>
    </xf>
    <xf numFmtId="0" fontId="13" fillId="0" borderId="6" xfId="1" applyFont="1" applyBorder="1" applyAlignment="1" applyProtection="1">
      <alignment horizontal="left" wrapText="1"/>
      <protection locked="0" hidden="1"/>
    </xf>
    <xf numFmtId="0" fontId="8" fillId="0" borderId="14" xfId="0" applyFont="1" applyBorder="1" applyProtection="1">
      <protection hidden="1"/>
    </xf>
    <xf numFmtId="0" fontId="8" fillId="0" borderId="15" xfId="0" applyFont="1" applyBorder="1" applyProtection="1">
      <protection hidden="1"/>
    </xf>
    <xf numFmtId="0" fontId="8" fillId="0" borderId="28" xfId="0" applyFont="1" applyBorder="1" applyProtection="1">
      <protection hidden="1"/>
    </xf>
    <xf numFmtId="1" fontId="11" fillId="0" borderId="63" xfId="0" applyNumberFormat="1" applyFont="1" applyBorder="1" applyAlignment="1" applyProtection="1">
      <alignment horizontal="left"/>
      <protection hidden="1"/>
    </xf>
    <xf numFmtId="1" fontId="11" fillId="0" borderId="64" xfId="0" applyNumberFormat="1" applyFont="1" applyBorder="1" applyAlignment="1" applyProtection="1">
      <alignment horizontal="left"/>
      <protection hidden="1"/>
    </xf>
    <xf numFmtId="1" fontId="11" fillId="0" borderId="65" xfId="0" applyNumberFormat="1" applyFont="1" applyBorder="1" applyAlignment="1" applyProtection="1">
      <alignment horizontal="left"/>
      <protection hidden="1"/>
    </xf>
    <xf numFmtId="7" fontId="11" fillId="3" borderId="32" xfId="2" applyNumberFormat="1" applyFont="1" applyFill="1" applyBorder="1" applyAlignment="1" applyProtection="1">
      <alignment horizontal="center"/>
      <protection hidden="1"/>
    </xf>
    <xf numFmtId="7" fontId="11" fillId="3" borderId="9" xfId="2" applyNumberFormat="1" applyFont="1" applyFill="1" applyBorder="1" applyAlignment="1" applyProtection="1">
      <alignment horizontal="center"/>
      <protection hidden="1"/>
    </xf>
    <xf numFmtId="7" fontId="11" fillId="3" borderId="10" xfId="2" applyNumberFormat="1" applyFont="1" applyFill="1" applyBorder="1" applyAlignment="1" applyProtection="1">
      <alignment horizontal="center"/>
      <protection hidden="1"/>
    </xf>
    <xf numFmtId="1" fontId="11" fillId="4" borderId="24" xfId="0" applyNumberFormat="1" applyFont="1" applyFill="1" applyBorder="1" applyAlignment="1" applyProtection="1">
      <alignment horizontal="center"/>
      <protection locked="0" hidden="1"/>
    </xf>
    <xf numFmtId="1" fontId="11" fillId="4" borderId="5" xfId="0" applyNumberFormat="1" applyFont="1" applyFill="1" applyBorder="1" applyAlignment="1" applyProtection="1">
      <alignment horizontal="center"/>
      <protection locked="0" hidden="1"/>
    </xf>
    <xf numFmtId="1" fontId="11" fillId="4" borderId="7" xfId="0" applyNumberFormat="1" applyFont="1" applyFill="1" applyBorder="1" applyAlignment="1" applyProtection="1">
      <alignment horizontal="center"/>
      <protection locked="0" hidden="1"/>
    </xf>
    <xf numFmtId="1" fontId="8" fillId="0" borderId="6" xfId="0" applyNumberFormat="1" applyFont="1" applyBorder="1" applyProtection="1">
      <protection hidden="1"/>
    </xf>
    <xf numFmtId="1" fontId="8" fillId="0" borderId="5" xfId="0" applyNumberFormat="1" applyFont="1" applyBorder="1" applyProtection="1">
      <protection hidden="1"/>
    </xf>
    <xf numFmtId="1" fontId="8" fillId="0" borderId="19" xfId="0" applyNumberFormat="1" applyFont="1" applyBorder="1" applyProtection="1">
      <protection hidden="1"/>
    </xf>
    <xf numFmtId="1" fontId="0" fillId="0" borderId="6"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1" fontId="0" fillId="0" borderId="19" xfId="0" applyNumberFormat="1" applyBorder="1" applyAlignment="1" applyProtection="1">
      <alignment horizontal="center"/>
      <protection hidden="1"/>
    </xf>
    <xf numFmtId="0" fontId="8" fillId="0" borderId="6" xfId="0" applyFont="1" applyBorder="1" applyAlignment="1" applyProtection="1">
      <alignment horizontal="left"/>
      <protection hidden="1"/>
    </xf>
    <xf numFmtId="0" fontId="8" fillId="0" borderId="5" xfId="0" applyFont="1" applyBorder="1" applyAlignment="1" applyProtection="1">
      <alignment horizontal="left"/>
      <protection hidden="1"/>
    </xf>
    <xf numFmtId="0" fontId="0" fillId="0" borderId="41" xfId="0" applyBorder="1" applyAlignment="1" applyProtection="1">
      <alignment horizontal="left"/>
      <protection hidden="1"/>
    </xf>
    <xf numFmtId="0" fontId="0" fillId="0" borderId="80" xfId="0" applyBorder="1" applyAlignment="1" applyProtection="1">
      <alignment horizontal="left"/>
      <protection hidden="1"/>
    </xf>
    <xf numFmtId="0" fontId="9" fillId="0" borderId="0" xfId="0" applyFont="1" applyAlignment="1" applyProtection="1">
      <alignment horizontal="left" vertical="top" wrapText="1"/>
      <protection hidden="1"/>
    </xf>
    <xf numFmtId="0" fontId="1" fillId="0" borderId="0" xfId="0" applyFont="1" applyAlignment="1" applyProtection="1">
      <alignment horizontal="center" vertical="center" wrapText="1"/>
      <protection hidden="1"/>
    </xf>
    <xf numFmtId="0" fontId="0" fillId="0" borderId="2" xfId="0" applyBorder="1" applyAlignment="1" applyProtection="1">
      <alignment horizontal="center" vertical="top"/>
      <protection hidden="1"/>
    </xf>
    <xf numFmtId="0" fontId="13" fillId="0" borderId="14" xfId="1" applyFont="1" applyBorder="1" applyAlignment="1" applyProtection="1">
      <alignment horizontal="left" wrapText="1"/>
      <protection locked="0" hidden="1"/>
    </xf>
    <xf numFmtId="0" fontId="13" fillId="0" borderId="15" xfId="1" applyFont="1" applyBorder="1" applyAlignment="1" applyProtection="1">
      <alignment horizontal="left"/>
      <protection locked="0" hidden="1"/>
    </xf>
    <xf numFmtId="0" fontId="0" fillId="0" borderId="0" xfId="0" applyAlignment="1" applyProtection="1">
      <alignment horizontal="center"/>
      <protection hidden="1"/>
    </xf>
    <xf numFmtId="0" fontId="9" fillId="0" borderId="0" xfId="0" applyFont="1" applyAlignment="1" applyProtection="1">
      <alignment horizontal="left" vertical="center" wrapText="1"/>
      <protection locked="0" hidden="1"/>
    </xf>
    <xf numFmtId="0" fontId="13" fillId="0" borderId="66" xfId="1" applyFont="1" applyBorder="1" applyAlignment="1" applyProtection="1">
      <alignment horizontal="left"/>
      <protection locked="0" hidden="1"/>
    </xf>
    <xf numFmtId="0" fontId="13" fillId="0" borderId="67" xfId="1" applyFont="1" applyBorder="1" applyAlignment="1" applyProtection="1">
      <alignment horizontal="left"/>
      <protection locked="0" hidden="1"/>
    </xf>
    <xf numFmtId="0" fontId="9" fillId="0" borderId="0" xfId="0" applyFont="1" applyAlignment="1" applyProtection="1">
      <alignment horizontal="left" vertical="center" wrapText="1"/>
      <protection hidden="1"/>
    </xf>
    <xf numFmtId="0" fontId="0" fillId="0" borderId="74" xfId="0" applyBorder="1" applyAlignment="1" applyProtection="1">
      <alignment horizontal="left"/>
      <protection hidden="1"/>
    </xf>
    <xf numFmtId="0" fontId="0" fillId="0" borderId="75" xfId="0" applyBorder="1" applyAlignment="1" applyProtection="1">
      <alignment horizontal="left"/>
      <protection hidden="1"/>
    </xf>
    <xf numFmtId="0" fontId="11" fillId="0" borderId="11" xfId="0" applyFont="1" applyBorder="1" applyAlignment="1" applyProtection="1">
      <alignment horizontal="left"/>
      <protection hidden="1"/>
    </xf>
    <xf numFmtId="0" fontId="11" fillId="0" borderId="12" xfId="0" applyFont="1" applyBorder="1" applyAlignment="1" applyProtection="1">
      <alignment horizontal="left"/>
      <protection hidden="1"/>
    </xf>
    <xf numFmtId="166" fontId="8" fillId="3" borderId="85" xfId="2" applyNumberFormat="1" applyFont="1" applyFill="1" applyBorder="1" applyAlignment="1" applyProtection="1">
      <alignment horizontal="center" vertical="center"/>
      <protection hidden="1"/>
    </xf>
    <xf numFmtId="166" fontId="8" fillId="3" borderId="86" xfId="2" applyNumberFormat="1" applyFont="1" applyFill="1" applyBorder="1" applyAlignment="1" applyProtection="1">
      <alignment horizontal="center" vertical="center"/>
      <protection hidden="1"/>
    </xf>
    <xf numFmtId="166" fontId="8" fillId="3" borderId="87" xfId="2" applyNumberFormat="1" applyFont="1" applyFill="1" applyBorder="1" applyAlignment="1" applyProtection="1">
      <alignment horizontal="center" vertical="center"/>
      <protection hidden="1"/>
    </xf>
    <xf numFmtId="7" fontId="8" fillId="3" borderId="24" xfId="2" applyNumberFormat="1" applyFont="1" applyFill="1" applyBorder="1" applyAlignment="1" applyProtection="1">
      <alignment horizontal="center"/>
      <protection hidden="1"/>
    </xf>
    <xf numFmtId="7" fontId="8" fillId="3" borderId="5" xfId="2" applyNumberFormat="1" applyFont="1" applyFill="1" applyBorder="1" applyAlignment="1" applyProtection="1">
      <alignment horizontal="center"/>
      <protection hidden="1"/>
    </xf>
    <xf numFmtId="7" fontId="8" fillId="3" borderId="7" xfId="2" applyNumberFormat="1" applyFont="1" applyFill="1" applyBorder="1" applyAlignment="1" applyProtection="1">
      <alignment horizontal="center"/>
      <protection hidden="1"/>
    </xf>
    <xf numFmtId="0" fontId="11" fillId="0" borderId="8" xfId="0" applyFont="1" applyBorder="1" applyAlignment="1" applyProtection="1">
      <alignment horizontal="left"/>
      <protection hidden="1"/>
    </xf>
    <xf numFmtId="0" fontId="11" fillId="0" borderId="9" xfId="0" applyFont="1" applyBorder="1" applyAlignment="1" applyProtection="1">
      <alignment horizontal="left"/>
      <protection hidden="1"/>
    </xf>
    <xf numFmtId="0" fontId="0" fillId="0" borderId="0" xfId="0" applyAlignment="1">
      <alignment horizontal="left" vertical="center" wrapText="1"/>
    </xf>
    <xf numFmtId="0" fontId="24" fillId="0" borderId="1" xfId="0" applyFont="1" applyBorder="1" applyAlignment="1">
      <alignment horizontal="center" vertical="center" wrapText="1"/>
    </xf>
    <xf numFmtId="0" fontId="25" fillId="0" borderId="0" xfId="0" applyFont="1" applyAlignment="1">
      <alignment horizontal="center" vertical="center"/>
    </xf>
  </cellXfs>
  <cellStyles count="4">
    <cellStyle name="Link" xfId="1" builtinId="8"/>
    <cellStyle name="Prozent" xfId="3" builtinId="5"/>
    <cellStyle name="Standard" xfId="0" builtinId="0"/>
    <cellStyle name="Währung" xfId="2" builtinId="4"/>
  </cellStyles>
  <dxfs count="3">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aeb-tools.de/software/gaeb-konverter/" TargetMode="External"/><Relationship Id="rId13" Type="http://schemas.openxmlformats.org/officeDocument/2006/relationships/hyperlink" Target="https://gaeb-tools.de/software/gaeb-konverter/" TargetMode="External"/><Relationship Id="rId18" Type="http://schemas.openxmlformats.org/officeDocument/2006/relationships/hyperlink" Target="https://gaeb-tools.de/software/gaeb-konverter/" TargetMode="External"/><Relationship Id="rId26" Type="http://schemas.openxmlformats.org/officeDocument/2006/relationships/hyperlink" Target="https://gaeb-tools.de/software/gaeb-konverter/" TargetMode="External"/><Relationship Id="rId3" Type="http://schemas.openxmlformats.org/officeDocument/2006/relationships/hyperlink" Target="https://gaeb-tools.de/software/gaeb-konverter/" TargetMode="External"/><Relationship Id="rId21" Type="http://schemas.openxmlformats.org/officeDocument/2006/relationships/hyperlink" Target="https://gaeb-tools.de/software/gaeb-konverter/" TargetMode="External"/><Relationship Id="rId34" Type="http://schemas.openxmlformats.org/officeDocument/2006/relationships/comments" Target="../comments1.xml"/><Relationship Id="rId7" Type="http://schemas.openxmlformats.org/officeDocument/2006/relationships/hyperlink" Target="https://gaeb-tools.de/software/gaeb-konverter/" TargetMode="External"/><Relationship Id="rId12" Type="http://schemas.openxmlformats.org/officeDocument/2006/relationships/hyperlink" Target="https://gaeb-tools.de/software/gaeb-konverter/" TargetMode="External"/><Relationship Id="rId17" Type="http://schemas.openxmlformats.org/officeDocument/2006/relationships/hyperlink" Target="https://gaeb-tools.de/software/gaeb-konverter/" TargetMode="External"/><Relationship Id="rId25" Type="http://schemas.openxmlformats.org/officeDocument/2006/relationships/hyperlink" Target="https://gaeb-tools.de/software/gaeb-konverter/" TargetMode="External"/><Relationship Id="rId33" Type="http://schemas.openxmlformats.org/officeDocument/2006/relationships/vmlDrawing" Target="../drawings/vmlDrawing1.vml"/><Relationship Id="rId2" Type="http://schemas.openxmlformats.org/officeDocument/2006/relationships/hyperlink" Target="https://gaeb-tools.de/software/gaeb-konverter/" TargetMode="External"/><Relationship Id="rId16" Type="http://schemas.openxmlformats.org/officeDocument/2006/relationships/hyperlink" Target="https://gaeb-tools.de/software/gaeb-konverter/" TargetMode="External"/><Relationship Id="rId20" Type="http://schemas.openxmlformats.org/officeDocument/2006/relationships/hyperlink" Target="https://gaeb-tools.de/software/gaeb-konverter/" TargetMode="External"/><Relationship Id="rId29" Type="http://schemas.openxmlformats.org/officeDocument/2006/relationships/hyperlink" Target="https://gaeb-tools.de/software/gaeb-konverter/" TargetMode="External"/><Relationship Id="rId1" Type="http://schemas.openxmlformats.org/officeDocument/2006/relationships/hyperlink" Target="https://download.gaeb-tools.de/bestimmungen_hotline-vertrag.pdf" TargetMode="External"/><Relationship Id="rId6" Type="http://schemas.openxmlformats.org/officeDocument/2006/relationships/hyperlink" Target="https://gaeb-tools.de/software/gaeb-konverter/" TargetMode="External"/><Relationship Id="rId11" Type="http://schemas.openxmlformats.org/officeDocument/2006/relationships/hyperlink" Target="https://gaeb-tools.de/software/gaeb-konverter/" TargetMode="External"/><Relationship Id="rId24" Type="http://schemas.openxmlformats.org/officeDocument/2006/relationships/hyperlink" Target="https://gaeb-tools.de/software/gaeb-konverter/" TargetMode="External"/><Relationship Id="rId32" Type="http://schemas.openxmlformats.org/officeDocument/2006/relationships/printerSettings" Target="../printerSettings/printerSettings1.bin"/><Relationship Id="rId5" Type="http://schemas.openxmlformats.org/officeDocument/2006/relationships/hyperlink" Target="https://gaeb-tools.de/software/gaeb-konverter/" TargetMode="External"/><Relationship Id="rId15" Type="http://schemas.openxmlformats.org/officeDocument/2006/relationships/hyperlink" Target="https://gaeb-tools.de/software/gaeb-konverter/" TargetMode="External"/><Relationship Id="rId23" Type="http://schemas.openxmlformats.org/officeDocument/2006/relationships/hyperlink" Target="https://gaeb-tools.de/software/gaeb-konverter/" TargetMode="External"/><Relationship Id="rId28" Type="http://schemas.openxmlformats.org/officeDocument/2006/relationships/hyperlink" Target="https://gaeb-tools.de/software/gaeb-konverter/" TargetMode="External"/><Relationship Id="rId10" Type="http://schemas.openxmlformats.org/officeDocument/2006/relationships/hyperlink" Target="https://gaeb-tools.de/software/gaeb-konverter/" TargetMode="External"/><Relationship Id="rId19" Type="http://schemas.openxmlformats.org/officeDocument/2006/relationships/hyperlink" Target="https://gaeb-tools.de/software/gaeb-konverter/" TargetMode="External"/><Relationship Id="rId31" Type="http://schemas.openxmlformats.org/officeDocument/2006/relationships/hyperlink" Target="https://gaeb-tools.de/software/gaeb-konverter/" TargetMode="External"/><Relationship Id="rId4" Type="http://schemas.openxmlformats.org/officeDocument/2006/relationships/hyperlink" Target="https://gaeb-tools.de/software/gaeb-konverter/" TargetMode="External"/><Relationship Id="rId9" Type="http://schemas.openxmlformats.org/officeDocument/2006/relationships/hyperlink" Target="https://gaeb-tools.de/software/gaeb-konverter/" TargetMode="External"/><Relationship Id="rId14" Type="http://schemas.openxmlformats.org/officeDocument/2006/relationships/hyperlink" Target="https://gaeb-tools.de/software/gaeb-konverter/" TargetMode="External"/><Relationship Id="rId22" Type="http://schemas.openxmlformats.org/officeDocument/2006/relationships/hyperlink" Target="https://gaeb-tools.de/software/gaeb-konverter/" TargetMode="External"/><Relationship Id="rId27" Type="http://schemas.openxmlformats.org/officeDocument/2006/relationships/hyperlink" Target="https://gaeb-tools.de/software/gaeb-konverter/" TargetMode="External"/><Relationship Id="rId30" Type="http://schemas.openxmlformats.org/officeDocument/2006/relationships/hyperlink" Target="https://gaeb-tools.de/software/gaeb-konvert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0"/>
  <sheetViews>
    <sheetView tabSelected="1" topLeftCell="B1" zoomScaleNormal="100" workbookViewId="0">
      <selection activeCell="F4" sqref="F4:J4"/>
    </sheetView>
  </sheetViews>
  <sheetFormatPr baseColWidth="10" defaultColWidth="11.5703125" defaultRowHeight="15" x14ac:dyDescent="0.25"/>
  <cols>
    <col min="1" max="1" width="9.42578125" hidden="1" customWidth="1"/>
    <col min="2" max="2" width="14.7109375" customWidth="1"/>
    <col min="3" max="3" width="13.140625" customWidth="1"/>
    <col min="4" max="4" width="10.7109375" customWidth="1"/>
    <col min="5" max="10" width="12.7109375" customWidth="1"/>
    <col min="11" max="11" width="12.28515625" customWidth="1"/>
    <col min="12" max="12" width="29.7109375" customWidth="1"/>
    <col min="13" max="13" width="50.140625" customWidth="1"/>
    <col min="14" max="14" width="68.7109375" customWidth="1"/>
  </cols>
  <sheetData>
    <row r="1" spans="1:14" ht="51.75" customHeight="1" x14ac:dyDescent="0.25">
      <c r="A1" s="1"/>
      <c r="B1" s="123" t="s">
        <v>54</v>
      </c>
      <c r="C1" s="123"/>
      <c r="D1" s="123"/>
      <c r="E1" s="123"/>
      <c r="F1" s="123"/>
      <c r="G1" s="123"/>
      <c r="H1" s="123"/>
      <c r="I1" s="123"/>
      <c r="J1" s="123"/>
      <c r="L1" s="183" t="s">
        <v>106</v>
      </c>
      <c r="M1" s="183"/>
      <c r="N1" s="183"/>
    </row>
    <row r="2" spans="1:14" ht="60" customHeight="1" x14ac:dyDescent="0.25">
      <c r="A2" s="1"/>
      <c r="B2" s="121" t="s">
        <v>105</v>
      </c>
      <c r="C2" s="122"/>
      <c r="D2" s="122"/>
      <c r="E2" s="122"/>
      <c r="F2" s="122"/>
      <c r="G2" s="122"/>
      <c r="H2" s="122"/>
      <c r="I2" s="122"/>
      <c r="J2" s="122"/>
      <c r="L2" s="182" t="s">
        <v>59</v>
      </c>
      <c r="M2" s="182" t="s">
        <v>60</v>
      </c>
      <c r="N2" s="182" t="s">
        <v>61</v>
      </c>
    </row>
    <row r="3" spans="1:14" ht="15" customHeight="1" x14ac:dyDescent="0.25">
      <c r="A3" s="1"/>
      <c r="B3" s="124"/>
      <c r="C3" s="125"/>
      <c r="D3" s="125"/>
      <c r="E3" s="126"/>
      <c r="F3" s="127" t="s">
        <v>0</v>
      </c>
      <c r="G3" s="128"/>
      <c r="H3" s="128"/>
      <c r="I3" s="128"/>
      <c r="J3" s="32">
        <f ca="1">TODAY()</f>
        <v>45373</v>
      </c>
      <c r="L3" s="26" t="s">
        <v>62</v>
      </c>
      <c r="M3" s="26" t="s">
        <v>82</v>
      </c>
      <c r="N3" s="26" t="s">
        <v>81</v>
      </c>
    </row>
    <row r="4" spans="1:14" ht="15" customHeight="1" x14ac:dyDescent="0.25">
      <c r="A4" s="33"/>
      <c r="B4" s="132" t="s">
        <v>39</v>
      </c>
      <c r="C4" s="132"/>
      <c r="D4" s="132"/>
      <c r="E4" s="23" t="s">
        <v>88</v>
      </c>
      <c r="F4" s="129"/>
      <c r="G4" s="130"/>
      <c r="H4" s="130"/>
      <c r="I4" s="130"/>
      <c r="J4" s="131"/>
      <c r="L4" s="26" t="s">
        <v>63</v>
      </c>
      <c r="M4" s="26" t="s">
        <v>64</v>
      </c>
      <c r="N4" s="26" t="s">
        <v>65</v>
      </c>
    </row>
    <row r="5" spans="1:14" ht="15" customHeight="1" x14ac:dyDescent="0.25">
      <c r="A5" s="34" t="s">
        <v>49</v>
      </c>
      <c r="B5" s="132"/>
      <c r="C5" s="132"/>
      <c r="D5" s="132"/>
      <c r="E5" s="23" t="s">
        <v>89</v>
      </c>
      <c r="F5" s="129"/>
      <c r="G5" s="130"/>
      <c r="H5" s="130"/>
      <c r="I5" s="130"/>
      <c r="J5" s="131"/>
      <c r="L5" s="26" t="s">
        <v>66</v>
      </c>
      <c r="M5" s="26" t="s">
        <v>67</v>
      </c>
      <c r="N5" s="26" t="s">
        <v>68</v>
      </c>
    </row>
    <row r="6" spans="1:14" ht="15" customHeight="1" x14ac:dyDescent="0.25">
      <c r="B6" s="132"/>
      <c r="C6" s="132"/>
      <c r="D6" s="132"/>
      <c r="E6" s="23" t="s">
        <v>90</v>
      </c>
      <c r="F6" s="129"/>
      <c r="G6" s="130"/>
      <c r="H6" s="130"/>
      <c r="I6" s="130"/>
      <c r="J6" s="131"/>
      <c r="L6" s="26" t="s">
        <v>69</v>
      </c>
      <c r="M6" s="26" t="s">
        <v>70</v>
      </c>
      <c r="N6" s="26" t="s">
        <v>71</v>
      </c>
    </row>
    <row r="7" spans="1:14" ht="15" customHeight="1" x14ac:dyDescent="0.25">
      <c r="A7" s="1" t="s">
        <v>52</v>
      </c>
      <c r="B7" s="132"/>
      <c r="C7" s="132"/>
      <c r="D7" s="132"/>
      <c r="E7" s="23" t="s">
        <v>91</v>
      </c>
      <c r="F7" s="24"/>
      <c r="G7" s="14" t="s">
        <v>36</v>
      </c>
      <c r="H7" s="130"/>
      <c r="I7" s="130"/>
      <c r="J7" s="131"/>
      <c r="L7" s="26" t="s">
        <v>72</v>
      </c>
      <c r="M7" s="26" t="s">
        <v>73</v>
      </c>
      <c r="N7" s="26" t="s">
        <v>74</v>
      </c>
    </row>
    <row r="8" spans="1:14" ht="15" customHeight="1" x14ac:dyDescent="0.25">
      <c r="A8" s="1" t="s">
        <v>53</v>
      </c>
      <c r="B8" s="132"/>
      <c r="C8" s="132"/>
      <c r="D8" s="132"/>
      <c r="E8" s="23" t="s">
        <v>92</v>
      </c>
      <c r="F8" s="24"/>
      <c r="G8" s="35"/>
      <c r="H8" s="15" t="s">
        <v>37</v>
      </c>
      <c r="I8" s="130"/>
      <c r="J8" s="131"/>
      <c r="L8" s="26" t="s">
        <v>75</v>
      </c>
      <c r="M8" s="26" t="s">
        <v>76</v>
      </c>
      <c r="N8" s="26" t="s">
        <v>77</v>
      </c>
    </row>
    <row r="9" spans="1:14" ht="15" customHeight="1" x14ac:dyDescent="0.25">
      <c r="A9" s="1"/>
      <c r="B9" s="132"/>
      <c r="C9" s="132"/>
      <c r="D9" s="132"/>
      <c r="E9" s="23" t="s">
        <v>93</v>
      </c>
      <c r="F9" s="129"/>
      <c r="G9" s="130"/>
      <c r="H9" s="15" t="s">
        <v>38</v>
      </c>
      <c r="I9" s="130"/>
      <c r="J9" s="131"/>
      <c r="L9" s="26" t="s">
        <v>78</v>
      </c>
      <c r="M9" s="26" t="s">
        <v>83</v>
      </c>
      <c r="N9" s="26" t="s">
        <v>84</v>
      </c>
    </row>
    <row r="10" spans="1:14" ht="15" customHeight="1" x14ac:dyDescent="0.25">
      <c r="A10" s="1"/>
      <c r="B10" s="132"/>
      <c r="C10" s="132"/>
      <c r="D10" s="132"/>
      <c r="E10" s="23" t="s">
        <v>94</v>
      </c>
      <c r="F10" s="89"/>
      <c r="G10" s="90"/>
      <c r="H10" s="16" t="s">
        <v>35</v>
      </c>
      <c r="I10" s="90"/>
      <c r="J10" s="91"/>
      <c r="L10" s="26" t="s">
        <v>79</v>
      </c>
      <c r="M10" s="26" t="s">
        <v>80</v>
      </c>
      <c r="N10" s="26" t="s">
        <v>85</v>
      </c>
    </row>
    <row r="11" spans="1:14" ht="49.9" customHeight="1" thickBot="1" x14ac:dyDescent="0.3">
      <c r="A11" s="1"/>
      <c r="B11" s="86"/>
      <c r="C11" s="87"/>
      <c r="D11" s="87"/>
      <c r="E11" s="87"/>
      <c r="F11" s="87"/>
      <c r="G11" s="87"/>
      <c r="H11" s="87"/>
      <c r="I11" s="87"/>
      <c r="J11" s="88"/>
      <c r="L11" s="181" t="s">
        <v>87</v>
      </c>
      <c r="M11" s="181"/>
      <c r="N11" s="11" t="s">
        <v>86</v>
      </c>
    </row>
    <row r="12" spans="1:14" ht="15" customHeight="1" x14ac:dyDescent="0.25">
      <c r="A12" s="1">
        <f ca="1">DATE(YEAR(J3),12,31)-DATE(YEAR(J3)-1,12,31)</f>
        <v>366</v>
      </c>
      <c r="B12" s="99"/>
      <c r="C12" s="100"/>
      <c r="D12" s="101"/>
      <c r="E12" s="105" t="s">
        <v>99</v>
      </c>
      <c r="F12" s="106"/>
      <c r="G12" s="106"/>
      <c r="H12" s="106"/>
      <c r="I12" s="106"/>
      <c r="J12" s="107"/>
    </row>
    <row r="13" spans="1:14" ht="12.75" customHeight="1" x14ac:dyDescent="0.25">
      <c r="A13" s="1">
        <f ca="1">ROUND((DATEVALUE("31.12." &amp; YEAR(J3))-J3)/(A12-1),4)</f>
        <v>0.77810000000000001</v>
      </c>
      <c r="B13" s="102"/>
      <c r="C13" s="103"/>
      <c r="D13" s="104"/>
      <c r="E13" s="22" t="s">
        <v>47</v>
      </c>
      <c r="F13" s="17" t="s">
        <v>1</v>
      </c>
      <c r="G13" s="17" t="s">
        <v>2</v>
      </c>
      <c r="H13" s="17" t="s">
        <v>3</v>
      </c>
      <c r="I13" s="17" t="s">
        <v>48</v>
      </c>
      <c r="J13" s="18" t="s">
        <v>4</v>
      </c>
    </row>
    <row r="14" spans="1:14" x14ac:dyDescent="0.25">
      <c r="A14" s="1"/>
      <c r="B14" s="133" t="s">
        <v>101</v>
      </c>
      <c r="C14" s="134"/>
      <c r="D14" s="135"/>
      <c r="E14" s="84">
        <f>IF(E17&gt;0,IF(E55&gt;0,(E50-E49)*2+101,(E50-E49)),99)</f>
        <v>99</v>
      </c>
      <c r="F14" s="59">
        <f>IF(F17&gt;0,IF(F55&gt;0,(F50-F49)*2+101,(F50-F49)),299)</f>
        <v>299</v>
      </c>
      <c r="G14" s="59">
        <f t="shared" ref="G14:I14" si="0">IF(G17&gt;0,IF(G55&gt;0,(G50-G49)*2+101,(G50-G49)),299)</f>
        <v>299</v>
      </c>
      <c r="H14" s="59">
        <f t="shared" si="0"/>
        <v>299</v>
      </c>
      <c r="I14" s="59">
        <f t="shared" si="0"/>
        <v>299</v>
      </c>
      <c r="J14" s="85">
        <f>IF(J17&gt;0,IF(J55&gt;0,(J50-J49)*2+1,(J50-J49)),2499)</f>
        <v>2499</v>
      </c>
    </row>
    <row r="15" spans="1:14" x14ac:dyDescent="0.25">
      <c r="A15" s="64">
        <v>99</v>
      </c>
      <c r="B15" s="137" t="s">
        <v>100</v>
      </c>
      <c r="C15" s="138"/>
      <c r="D15" s="139"/>
      <c r="E15" s="75">
        <f>IF(E14*$A$19&gt;=$A15,E14*$A$19,0)</f>
        <v>0</v>
      </c>
      <c r="F15" s="76">
        <f t="shared" ref="F15:J15" si="1">F14*$A$19</f>
        <v>119.60000000000001</v>
      </c>
      <c r="G15" s="76">
        <f t="shared" si="1"/>
        <v>119.60000000000001</v>
      </c>
      <c r="H15" s="76">
        <f t="shared" si="1"/>
        <v>119.60000000000001</v>
      </c>
      <c r="I15" s="76">
        <f t="shared" si="1"/>
        <v>119.60000000000001</v>
      </c>
      <c r="J15" s="77">
        <f t="shared" si="1"/>
        <v>999.6</v>
      </c>
    </row>
    <row r="16" spans="1:14" ht="25.15" customHeight="1" x14ac:dyDescent="0.25">
      <c r="B16" s="74" t="s">
        <v>95</v>
      </c>
      <c r="C16" s="36"/>
      <c r="D16" s="36"/>
      <c r="E16" s="111" t="s">
        <v>53</v>
      </c>
      <c r="F16" s="112"/>
      <c r="G16" s="112"/>
      <c r="H16" s="112"/>
      <c r="I16" s="112"/>
      <c r="J16" s="113"/>
    </row>
    <row r="17" spans="1:12" x14ac:dyDescent="0.25">
      <c r="B17" s="140" t="s">
        <v>96</v>
      </c>
      <c r="C17" s="141"/>
      <c r="D17" s="142"/>
      <c r="E17" s="37"/>
      <c r="F17" s="38"/>
      <c r="G17" s="38"/>
      <c r="H17" s="38"/>
      <c r="I17" s="38"/>
      <c r="J17" s="39"/>
    </row>
    <row r="18" spans="1:12" ht="25.15" customHeight="1" x14ac:dyDescent="0.25">
      <c r="A18" s="1"/>
      <c r="B18" s="108" t="s">
        <v>6</v>
      </c>
      <c r="C18" s="109"/>
      <c r="D18" s="25" t="s">
        <v>46</v>
      </c>
      <c r="E18" s="94" t="s">
        <v>7</v>
      </c>
      <c r="F18" s="95"/>
      <c r="G18" s="95"/>
      <c r="H18" s="95"/>
      <c r="I18" s="95"/>
      <c r="J18" s="96"/>
    </row>
    <row r="19" spans="1:12" x14ac:dyDescent="0.25">
      <c r="A19" s="60">
        <v>0.4</v>
      </c>
      <c r="B19" s="97" t="s">
        <v>8</v>
      </c>
      <c r="C19" s="98"/>
      <c r="D19" s="40"/>
      <c r="E19" s="41" t="s">
        <v>49</v>
      </c>
      <c r="F19" s="42" t="s">
        <v>49</v>
      </c>
      <c r="G19" s="42" t="s">
        <v>49</v>
      </c>
      <c r="H19" s="42" t="s">
        <v>49</v>
      </c>
      <c r="I19" s="42" t="s">
        <v>49</v>
      </c>
      <c r="J19" s="43" t="s">
        <v>49</v>
      </c>
    </row>
    <row r="20" spans="1:12" x14ac:dyDescent="0.25">
      <c r="A20" s="61">
        <v>99</v>
      </c>
      <c r="B20" s="110" t="s">
        <v>56</v>
      </c>
      <c r="C20" s="27">
        <v>90</v>
      </c>
      <c r="D20" s="40">
        <f t="shared" ref="D20:D48" si="2">IF(E$16="","",IF(E$16=A$7,A20,A20*A$19))</f>
        <v>39.6</v>
      </c>
      <c r="E20" s="44"/>
      <c r="F20" s="45" t="s">
        <v>49</v>
      </c>
      <c r="G20" s="45" t="s">
        <v>49</v>
      </c>
      <c r="H20" s="45" t="s">
        <v>49</v>
      </c>
      <c r="I20" s="45" t="s">
        <v>49</v>
      </c>
      <c r="J20" s="46" t="s">
        <v>49</v>
      </c>
    </row>
    <row r="21" spans="1:12" x14ac:dyDescent="0.25">
      <c r="A21" s="62">
        <v>99</v>
      </c>
      <c r="B21" s="110"/>
      <c r="C21" s="27">
        <v>2000</v>
      </c>
      <c r="D21" s="40">
        <f t="shared" si="2"/>
        <v>39.6</v>
      </c>
      <c r="E21" s="44"/>
      <c r="F21" s="45" t="s">
        <v>49</v>
      </c>
      <c r="G21" s="45" t="s">
        <v>49</v>
      </c>
      <c r="H21" s="45" t="s">
        <v>49</v>
      </c>
      <c r="I21" s="45" t="s">
        <v>49</v>
      </c>
      <c r="J21" s="46" t="s">
        <v>49</v>
      </c>
    </row>
    <row r="22" spans="1:12" x14ac:dyDescent="0.25">
      <c r="A22" s="62">
        <v>99</v>
      </c>
      <c r="B22" s="110"/>
      <c r="C22" s="27" t="s">
        <v>55</v>
      </c>
      <c r="D22" s="40">
        <f t="shared" si="2"/>
        <v>39.6</v>
      </c>
      <c r="E22" s="44"/>
      <c r="F22" s="45" t="s">
        <v>49</v>
      </c>
      <c r="G22" s="45" t="s">
        <v>49</v>
      </c>
      <c r="H22" s="45" t="s">
        <v>49</v>
      </c>
      <c r="I22" s="45" t="s">
        <v>49</v>
      </c>
      <c r="J22" s="46" t="s">
        <v>49</v>
      </c>
      <c r="L22" s="66"/>
    </row>
    <row r="23" spans="1:12" x14ac:dyDescent="0.25">
      <c r="A23" s="62">
        <v>99</v>
      </c>
      <c r="B23" s="92" t="s">
        <v>9</v>
      </c>
      <c r="C23" s="93"/>
      <c r="D23" s="40">
        <f t="shared" si="2"/>
        <v>39.6</v>
      </c>
      <c r="E23" s="44"/>
      <c r="F23" s="45" t="s">
        <v>49</v>
      </c>
      <c r="G23" s="45" t="s">
        <v>49</v>
      </c>
      <c r="H23" s="47"/>
      <c r="I23" s="47"/>
      <c r="J23" s="46" t="s">
        <v>49</v>
      </c>
      <c r="L23" s="78"/>
    </row>
    <row r="24" spans="1:12" x14ac:dyDescent="0.25">
      <c r="A24" s="62">
        <v>349</v>
      </c>
      <c r="B24" s="92" t="s">
        <v>10</v>
      </c>
      <c r="C24" s="93"/>
      <c r="D24" s="40">
        <f t="shared" si="2"/>
        <v>139.6</v>
      </c>
      <c r="E24" s="44"/>
      <c r="F24" s="47"/>
      <c r="G24" s="47"/>
      <c r="H24" s="47"/>
      <c r="I24" s="47"/>
      <c r="J24" s="46" t="s">
        <v>49</v>
      </c>
    </row>
    <row r="25" spans="1:12" x14ac:dyDescent="0.25">
      <c r="A25" s="62">
        <v>99</v>
      </c>
      <c r="B25" s="92" t="s">
        <v>11</v>
      </c>
      <c r="C25" s="93"/>
      <c r="D25" s="40">
        <f t="shared" si="2"/>
        <v>39.6</v>
      </c>
      <c r="E25" s="44"/>
      <c r="F25" s="47"/>
      <c r="G25" s="45" t="s">
        <v>49</v>
      </c>
      <c r="H25" s="45" t="s">
        <v>49</v>
      </c>
      <c r="I25" s="45" t="s">
        <v>49</v>
      </c>
      <c r="J25" s="46" t="s">
        <v>49</v>
      </c>
    </row>
    <row r="26" spans="1:12" x14ac:dyDescent="0.25">
      <c r="A26" s="62">
        <v>99</v>
      </c>
      <c r="B26" s="92" t="s">
        <v>12</v>
      </c>
      <c r="C26" s="93"/>
      <c r="D26" s="40">
        <f t="shared" si="2"/>
        <v>39.6</v>
      </c>
      <c r="E26" s="44"/>
      <c r="F26" s="47"/>
      <c r="G26" s="47"/>
      <c r="H26" s="45" t="s">
        <v>49</v>
      </c>
      <c r="I26" s="47"/>
      <c r="J26" s="46" t="s">
        <v>49</v>
      </c>
    </row>
    <row r="27" spans="1:12" x14ac:dyDescent="0.25">
      <c r="A27" s="62">
        <v>99</v>
      </c>
      <c r="B27" s="92" t="s">
        <v>13</v>
      </c>
      <c r="C27" s="93"/>
      <c r="D27" s="40">
        <f t="shared" si="2"/>
        <v>39.6</v>
      </c>
      <c r="E27" s="44"/>
      <c r="F27" s="47"/>
      <c r="G27" s="47"/>
      <c r="H27" s="45" t="s">
        <v>49</v>
      </c>
      <c r="I27" s="47"/>
      <c r="J27" s="46" t="s">
        <v>14</v>
      </c>
    </row>
    <row r="28" spans="1:12" x14ac:dyDescent="0.25">
      <c r="A28" s="62">
        <v>799</v>
      </c>
      <c r="B28" s="92" t="s">
        <v>15</v>
      </c>
      <c r="C28" s="93"/>
      <c r="D28" s="40">
        <f t="shared" si="2"/>
        <v>319.60000000000002</v>
      </c>
      <c r="E28" s="44"/>
      <c r="F28" s="47"/>
      <c r="G28" s="47"/>
      <c r="H28" s="47"/>
      <c r="I28" s="47"/>
      <c r="J28" s="46" t="s">
        <v>49</v>
      </c>
    </row>
    <row r="29" spans="1:12" x14ac:dyDescent="0.25">
      <c r="A29" s="62">
        <v>99</v>
      </c>
      <c r="B29" s="92" t="s">
        <v>16</v>
      </c>
      <c r="C29" s="93"/>
      <c r="D29" s="40">
        <f t="shared" si="2"/>
        <v>39.6</v>
      </c>
      <c r="E29" s="44"/>
      <c r="F29" s="47"/>
      <c r="G29" s="47"/>
      <c r="H29" s="45" t="s">
        <v>49</v>
      </c>
      <c r="I29" s="47"/>
      <c r="J29" s="46" t="s">
        <v>49</v>
      </c>
    </row>
    <row r="30" spans="1:12" x14ac:dyDescent="0.25">
      <c r="A30" s="62">
        <v>99</v>
      </c>
      <c r="B30" s="92" t="s">
        <v>43</v>
      </c>
      <c r="C30" s="93"/>
      <c r="D30" s="40">
        <f t="shared" si="2"/>
        <v>39.6</v>
      </c>
      <c r="E30" s="44"/>
      <c r="F30" s="47"/>
      <c r="G30" s="47"/>
      <c r="H30" s="47"/>
      <c r="I30" s="47"/>
      <c r="J30" s="46" t="s">
        <v>49</v>
      </c>
    </row>
    <row r="31" spans="1:12" x14ac:dyDescent="0.25">
      <c r="A31" s="62">
        <v>49</v>
      </c>
      <c r="B31" s="92" t="s">
        <v>44</v>
      </c>
      <c r="C31" s="93"/>
      <c r="D31" s="40">
        <f t="shared" si="2"/>
        <v>19.600000000000001</v>
      </c>
      <c r="E31" s="44"/>
      <c r="F31" s="47"/>
      <c r="G31" s="47"/>
      <c r="H31" s="47"/>
      <c r="I31" s="47"/>
      <c r="J31" s="46" t="s">
        <v>49</v>
      </c>
    </row>
    <row r="32" spans="1:12" x14ac:dyDescent="0.25">
      <c r="A32" s="62">
        <v>49</v>
      </c>
      <c r="B32" s="92" t="s">
        <v>17</v>
      </c>
      <c r="C32" s="93"/>
      <c r="D32" s="40">
        <f t="shared" si="2"/>
        <v>19.600000000000001</v>
      </c>
      <c r="E32" s="48" t="s">
        <v>49</v>
      </c>
      <c r="F32" s="45" t="s">
        <v>49</v>
      </c>
      <c r="G32" s="45" t="s">
        <v>49</v>
      </c>
      <c r="H32" s="45" t="s">
        <v>49</v>
      </c>
      <c r="I32" s="45" t="s">
        <v>49</v>
      </c>
      <c r="J32" s="46" t="s">
        <v>49</v>
      </c>
    </row>
    <row r="33" spans="1:11" x14ac:dyDescent="0.25">
      <c r="A33" s="62">
        <v>99</v>
      </c>
      <c r="B33" s="92" t="s">
        <v>18</v>
      </c>
      <c r="C33" s="93"/>
      <c r="D33" s="40">
        <f t="shared" si="2"/>
        <v>39.6</v>
      </c>
      <c r="E33" s="44"/>
      <c r="F33" s="47"/>
      <c r="G33" s="47"/>
      <c r="H33" s="47"/>
      <c r="I33" s="47"/>
      <c r="J33" s="46" t="s">
        <v>49</v>
      </c>
    </row>
    <row r="34" spans="1:11" x14ac:dyDescent="0.25">
      <c r="A34" s="62">
        <v>299</v>
      </c>
      <c r="B34" s="92" t="s">
        <v>19</v>
      </c>
      <c r="C34" s="93"/>
      <c r="D34" s="40">
        <f t="shared" si="2"/>
        <v>119.60000000000001</v>
      </c>
      <c r="E34" s="44"/>
      <c r="F34" s="47"/>
      <c r="G34" s="47"/>
      <c r="H34" s="47"/>
      <c r="I34" s="45" t="s">
        <v>49</v>
      </c>
      <c r="J34" s="46" t="s">
        <v>49</v>
      </c>
    </row>
    <row r="35" spans="1:11" x14ac:dyDescent="0.25">
      <c r="A35" s="62">
        <v>299</v>
      </c>
      <c r="B35" s="92" t="s">
        <v>20</v>
      </c>
      <c r="C35" s="93"/>
      <c r="D35" s="40">
        <f t="shared" si="2"/>
        <v>119.60000000000001</v>
      </c>
      <c r="E35" s="44"/>
      <c r="F35" s="47"/>
      <c r="G35" s="47"/>
      <c r="H35" s="47"/>
      <c r="I35" s="45" t="s">
        <v>49</v>
      </c>
      <c r="J35" s="46" t="s">
        <v>49</v>
      </c>
    </row>
    <row r="36" spans="1:11" x14ac:dyDescent="0.25">
      <c r="A36" s="62">
        <v>299</v>
      </c>
      <c r="B36" s="92" t="s">
        <v>42</v>
      </c>
      <c r="C36" s="93"/>
      <c r="D36" s="40">
        <f t="shared" si="2"/>
        <v>119.60000000000001</v>
      </c>
      <c r="E36" s="44"/>
      <c r="F36" s="47"/>
      <c r="G36" s="47"/>
      <c r="H36" s="47"/>
      <c r="I36" s="45" t="s">
        <v>49</v>
      </c>
      <c r="J36" s="46" t="s">
        <v>49</v>
      </c>
    </row>
    <row r="37" spans="1:11" s="3" customFormat="1" x14ac:dyDescent="0.25">
      <c r="A37" s="62">
        <v>299</v>
      </c>
      <c r="B37" s="92" t="s">
        <v>26</v>
      </c>
      <c r="C37" s="93"/>
      <c r="D37" s="40">
        <f t="shared" si="2"/>
        <v>119.60000000000001</v>
      </c>
      <c r="E37" s="44"/>
      <c r="F37" s="47"/>
      <c r="G37" s="45" t="s">
        <v>49</v>
      </c>
      <c r="H37" s="47"/>
      <c r="I37" s="47"/>
      <c r="J37" s="46" t="s">
        <v>49</v>
      </c>
      <c r="K37"/>
    </row>
    <row r="38" spans="1:11" s="4" customFormat="1" x14ac:dyDescent="0.25">
      <c r="A38" s="62">
        <v>199</v>
      </c>
      <c r="B38" s="92" t="s">
        <v>27</v>
      </c>
      <c r="C38" s="93"/>
      <c r="D38" s="40">
        <f t="shared" si="2"/>
        <v>79.600000000000009</v>
      </c>
      <c r="E38" s="44"/>
      <c r="F38" s="47"/>
      <c r="G38" s="47"/>
      <c r="H38" s="45" t="s">
        <v>49</v>
      </c>
      <c r="I38" s="47"/>
      <c r="J38" s="46" t="s">
        <v>49</v>
      </c>
      <c r="K38"/>
    </row>
    <row r="39" spans="1:11" x14ac:dyDescent="0.25">
      <c r="A39" s="62">
        <v>199</v>
      </c>
      <c r="B39" s="92" t="s">
        <v>21</v>
      </c>
      <c r="C39" s="93"/>
      <c r="D39" s="40">
        <f t="shared" si="2"/>
        <v>79.600000000000009</v>
      </c>
      <c r="E39" s="44"/>
      <c r="F39" s="47"/>
      <c r="G39" s="47"/>
      <c r="H39" s="47"/>
      <c r="I39" s="47"/>
      <c r="J39" s="46" t="s">
        <v>49</v>
      </c>
    </row>
    <row r="40" spans="1:11" x14ac:dyDescent="0.25">
      <c r="A40" s="62">
        <v>299</v>
      </c>
      <c r="B40" s="92" t="s">
        <v>22</v>
      </c>
      <c r="C40" s="93"/>
      <c r="D40" s="40">
        <f t="shared" si="2"/>
        <v>119.60000000000001</v>
      </c>
      <c r="E40" s="44"/>
      <c r="F40" s="47"/>
      <c r="G40" s="47"/>
      <c r="H40" s="47"/>
      <c r="I40" s="47"/>
      <c r="J40" s="46" t="s">
        <v>49</v>
      </c>
    </row>
    <row r="41" spans="1:11" x14ac:dyDescent="0.25">
      <c r="A41" s="62">
        <v>99</v>
      </c>
      <c r="B41" s="92" t="s">
        <v>23</v>
      </c>
      <c r="C41" s="93"/>
      <c r="D41" s="40">
        <f t="shared" si="2"/>
        <v>39.6</v>
      </c>
      <c r="E41" s="44"/>
      <c r="F41" s="47"/>
      <c r="G41" s="47"/>
      <c r="H41" s="47"/>
      <c r="I41" s="47"/>
      <c r="J41" s="46" t="s">
        <v>49</v>
      </c>
    </row>
    <row r="42" spans="1:11" x14ac:dyDescent="0.25">
      <c r="A42" s="62">
        <v>99</v>
      </c>
      <c r="B42" s="92" t="s">
        <v>24</v>
      </c>
      <c r="C42" s="93"/>
      <c r="D42" s="40">
        <f t="shared" si="2"/>
        <v>39.6</v>
      </c>
      <c r="E42" s="44"/>
      <c r="F42" s="47"/>
      <c r="G42" s="47"/>
      <c r="H42" s="47"/>
      <c r="I42" s="47"/>
      <c r="J42" s="46" t="s">
        <v>49</v>
      </c>
    </row>
    <row r="43" spans="1:11" s="5" customFormat="1" x14ac:dyDescent="0.25">
      <c r="A43" s="62">
        <v>199</v>
      </c>
      <c r="B43" s="92" t="s">
        <v>103</v>
      </c>
      <c r="C43" s="93"/>
      <c r="D43" s="40">
        <f t="shared" si="2"/>
        <v>79.600000000000009</v>
      </c>
      <c r="E43" s="44"/>
      <c r="F43" s="47"/>
      <c r="G43" s="47"/>
      <c r="H43" s="47"/>
      <c r="I43" s="47"/>
      <c r="J43" s="46" t="s">
        <v>49</v>
      </c>
      <c r="K43"/>
    </row>
    <row r="44" spans="1:11" s="5" customFormat="1" ht="15" customHeight="1" x14ac:dyDescent="0.25">
      <c r="A44" s="62">
        <v>99</v>
      </c>
      <c r="B44" s="92" t="s">
        <v>41</v>
      </c>
      <c r="C44" s="93"/>
      <c r="D44" s="40">
        <f t="shared" si="2"/>
        <v>39.6</v>
      </c>
      <c r="E44" s="44"/>
      <c r="F44" s="47"/>
      <c r="G44" s="47"/>
      <c r="H44" s="47"/>
      <c r="I44" s="47"/>
      <c r="J44" s="46" t="s">
        <v>49</v>
      </c>
      <c r="K44"/>
    </row>
    <row r="45" spans="1:11" s="5" customFormat="1" ht="15" customHeight="1" x14ac:dyDescent="0.25">
      <c r="A45" s="62">
        <v>99</v>
      </c>
      <c r="B45" s="119" t="s">
        <v>102</v>
      </c>
      <c r="C45" s="120"/>
      <c r="D45" s="40">
        <f t="shared" si="2"/>
        <v>39.6</v>
      </c>
      <c r="E45" s="44"/>
      <c r="F45" s="47"/>
      <c r="G45" s="47"/>
      <c r="H45" s="47"/>
      <c r="I45" s="47"/>
      <c r="J45" s="46" t="s">
        <v>49</v>
      </c>
      <c r="K45"/>
    </row>
    <row r="46" spans="1:11" x14ac:dyDescent="0.25">
      <c r="A46" s="62">
        <v>99</v>
      </c>
      <c r="B46" s="92" t="s">
        <v>25</v>
      </c>
      <c r="C46" s="93"/>
      <c r="D46" s="40">
        <f t="shared" si="2"/>
        <v>39.6</v>
      </c>
      <c r="E46" s="44"/>
      <c r="F46" s="47"/>
      <c r="G46" s="47"/>
      <c r="H46" s="47"/>
      <c r="I46" s="47"/>
      <c r="J46" s="46" t="s">
        <v>49</v>
      </c>
    </row>
    <row r="47" spans="1:11" s="4" customFormat="1" x14ac:dyDescent="0.25">
      <c r="A47" s="62">
        <v>299</v>
      </c>
      <c r="B47" s="136" t="s">
        <v>28</v>
      </c>
      <c r="C47" s="93"/>
      <c r="D47" s="40">
        <f t="shared" si="2"/>
        <v>119.60000000000001</v>
      </c>
      <c r="E47" s="44"/>
      <c r="F47" s="47"/>
      <c r="G47" s="47"/>
      <c r="H47" s="47"/>
      <c r="I47" s="47"/>
      <c r="J47" s="46" t="s">
        <v>49</v>
      </c>
      <c r="K47"/>
    </row>
    <row r="48" spans="1:11" x14ac:dyDescent="0.25">
      <c r="A48" s="62">
        <v>299</v>
      </c>
      <c r="B48" s="162" t="s">
        <v>29</v>
      </c>
      <c r="C48" s="163"/>
      <c r="D48" s="31">
        <f t="shared" si="2"/>
        <v>119.60000000000001</v>
      </c>
      <c r="E48" s="49"/>
      <c r="F48" s="50"/>
      <c r="G48" s="50"/>
      <c r="H48" s="50"/>
      <c r="I48" s="50"/>
      <c r="J48" s="51" t="s">
        <v>49</v>
      </c>
    </row>
    <row r="49" spans="1:12" hidden="1" x14ac:dyDescent="0.25">
      <c r="A49" s="1"/>
      <c r="B49" s="117" t="s">
        <v>45</v>
      </c>
      <c r="C49" s="118"/>
      <c r="D49" s="52"/>
      <c r="E49" s="53">
        <f>148-99</f>
        <v>49</v>
      </c>
      <c r="F49" s="54">
        <f>445-299</f>
        <v>146</v>
      </c>
      <c r="G49" s="54">
        <f>843-499</f>
        <v>344</v>
      </c>
      <c r="H49" s="54">
        <f>941-549</f>
        <v>392</v>
      </c>
      <c r="I49" s="54">
        <f>1342-699</f>
        <v>643</v>
      </c>
      <c r="J49" s="55">
        <f>5322-2499</f>
        <v>2823</v>
      </c>
    </row>
    <row r="50" spans="1:12" s="2" customFormat="1" hidden="1" x14ac:dyDescent="0.25">
      <c r="A50" s="63"/>
      <c r="B50" s="114" t="s">
        <v>5</v>
      </c>
      <c r="C50" s="115"/>
      <c r="D50" s="116"/>
      <c r="E50" s="56">
        <f t="shared" ref="E50:J50" si="3">SUMIF(E20:E48,E19,$A20:$A48)</f>
        <v>49</v>
      </c>
      <c r="F50" s="57">
        <f t="shared" si="3"/>
        <v>445</v>
      </c>
      <c r="G50" s="57">
        <f t="shared" si="3"/>
        <v>843</v>
      </c>
      <c r="H50" s="57">
        <f t="shared" si="3"/>
        <v>941</v>
      </c>
      <c r="I50" s="57">
        <f t="shared" si="3"/>
        <v>1342</v>
      </c>
      <c r="J50" s="58">
        <f t="shared" si="3"/>
        <v>5322</v>
      </c>
      <c r="K50"/>
    </row>
    <row r="51" spans="1:12" x14ac:dyDescent="0.25">
      <c r="A51" s="13"/>
      <c r="B51" s="149" t="str">
        <f>IF($E$16=$A$7,"Summe Software einmalig","Summe Software jährlich")</f>
        <v>Summe Software jährlich</v>
      </c>
      <c r="C51" s="150"/>
      <c r="D51" s="151"/>
      <c r="E51" s="28">
        <f t="shared" ref="E51:J51" si="4">IF(E17&gt;0,IF($E16=$A7,E14*E17,IF(E15&gt;$A15,E15*E17,0)),0)</f>
        <v>0</v>
      </c>
      <c r="F51" s="29">
        <f t="shared" si="4"/>
        <v>0</v>
      </c>
      <c r="G51" s="29">
        <f t="shared" si="4"/>
        <v>0</v>
      </c>
      <c r="H51" s="29">
        <f t="shared" si="4"/>
        <v>0</v>
      </c>
      <c r="I51" s="29">
        <f t="shared" si="4"/>
        <v>0</v>
      </c>
      <c r="J51" s="30">
        <f t="shared" si="4"/>
        <v>0</v>
      </c>
      <c r="L51" s="78"/>
    </row>
    <row r="52" spans="1:12" s="5" customFormat="1" ht="30" customHeight="1" x14ac:dyDescent="0.25">
      <c r="A52" s="64">
        <v>60</v>
      </c>
      <c r="B52" s="152"/>
      <c r="C52" s="153"/>
      <c r="D52" s="154"/>
      <c r="E52" s="146" t="s">
        <v>30</v>
      </c>
      <c r="F52" s="147"/>
      <c r="G52" s="147"/>
      <c r="H52" s="147"/>
      <c r="I52" s="147"/>
      <c r="J52" s="148"/>
      <c r="K52"/>
    </row>
    <row r="53" spans="1:12" s="5" customFormat="1" x14ac:dyDescent="0.25">
      <c r="A53" s="65">
        <v>0.01</v>
      </c>
      <c r="B53" s="166" t="str">
        <f>IF($E16=$A7,"³ Hotline bis Jahresende","³ Hotline pro Jahr")</f>
        <v>³ Hotline pro Jahr</v>
      </c>
      <c r="C53" s="167"/>
      <c r="D53" s="70"/>
      <c r="E53" s="71">
        <f t="shared" ref="E53:J53" si="5">IF(E51&gt;0,IF($D53=$A5,IF($E16=$A7,ROUND(($A52+E14*$A53*12)*E17*$A13,2),ROUND(($A52+E14*$A53*12)*E17,2)),0),0)</f>
        <v>0</v>
      </c>
      <c r="F53" s="72">
        <f t="shared" si="5"/>
        <v>0</v>
      </c>
      <c r="G53" s="72">
        <f t="shared" si="5"/>
        <v>0</v>
      </c>
      <c r="H53" s="72">
        <f t="shared" si="5"/>
        <v>0</v>
      </c>
      <c r="I53" s="72">
        <f t="shared" si="5"/>
        <v>0</v>
      </c>
      <c r="J53" s="73">
        <f t="shared" si="5"/>
        <v>0</v>
      </c>
      <c r="K53"/>
    </row>
    <row r="54" spans="1:12" ht="15" customHeight="1" x14ac:dyDescent="0.25">
      <c r="A54" s="62">
        <v>100</v>
      </c>
      <c r="B54" s="169" t="s">
        <v>97</v>
      </c>
      <c r="C54" s="170"/>
      <c r="D54" s="79">
        <f>IF(E$16=A$7,A54,A54*0.45)</f>
        <v>45</v>
      </c>
      <c r="E54" s="80"/>
      <c r="F54" s="81"/>
      <c r="G54" s="81"/>
      <c r="H54" s="81"/>
      <c r="I54" s="81"/>
      <c r="J54" s="82"/>
    </row>
    <row r="55" spans="1:12" ht="15" customHeight="1" x14ac:dyDescent="0.25">
      <c r="A55" s="62"/>
      <c r="B55" s="157" t="s">
        <v>104</v>
      </c>
      <c r="C55" s="158"/>
      <c r="D55" s="83">
        <v>0</v>
      </c>
      <c r="E55" s="67"/>
      <c r="F55" s="68"/>
      <c r="G55" s="68"/>
      <c r="H55" s="68"/>
      <c r="I55" s="68"/>
      <c r="J55" s="69"/>
    </row>
    <row r="56" spans="1:12" x14ac:dyDescent="0.25">
      <c r="A56" s="1"/>
      <c r="B56" s="171" t="s">
        <v>31</v>
      </c>
      <c r="C56" s="172"/>
      <c r="D56" s="19"/>
      <c r="E56" s="173">
        <f>SUM(E51:J51)+SUM(E53:J53)+SUM(E54:J54)*D54</f>
        <v>0</v>
      </c>
      <c r="F56" s="174"/>
      <c r="G56" s="174"/>
      <c r="H56" s="174"/>
      <c r="I56" s="174"/>
      <c r="J56" s="175"/>
      <c r="L56" s="78"/>
    </row>
    <row r="57" spans="1:12" x14ac:dyDescent="0.25">
      <c r="A57" s="1"/>
      <c r="B57" s="155" t="s">
        <v>57</v>
      </c>
      <c r="C57" s="156"/>
      <c r="D57" s="20" t="str">
        <f>IF(I8="","19%","0%")</f>
        <v>19%</v>
      </c>
      <c r="E57" s="176">
        <f>E56*D57</f>
        <v>0</v>
      </c>
      <c r="F57" s="177"/>
      <c r="G57" s="177"/>
      <c r="H57" s="177"/>
      <c r="I57" s="177"/>
      <c r="J57" s="178"/>
    </row>
    <row r="58" spans="1:12" ht="15" customHeight="1" thickBot="1" x14ac:dyDescent="0.3">
      <c r="A58" s="1"/>
      <c r="B58" s="179" t="s">
        <v>34</v>
      </c>
      <c r="C58" s="180"/>
      <c r="D58" s="21"/>
      <c r="E58" s="143">
        <f>E56+E57</f>
        <v>0</v>
      </c>
      <c r="F58" s="144"/>
      <c r="G58" s="144"/>
      <c r="H58" s="144"/>
      <c r="I58" s="144"/>
      <c r="J58" s="145"/>
    </row>
    <row r="59" spans="1:12" ht="30" customHeight="1" x14ac:dyDescent="0.25">
      <c r="A59" s="1"/>
      <c r="B59" s="164"/>
      <c r="C59" s="164"/>
      <c r="D59" s="164"/>
      <c r="E59" s="164"/>
      <c r="F59" s="164"/>
      <c r="G59" s="164"/>
      <c r="H59" s="164"/>
      <c r="I59" s="164"/>
      <c r="J59" s="164"/>
    </row>
    <row r="60" spans="1:12" s="7" customFormat="1" ht="30" customHeight="1" x14ac:dyDescent="0.25">
      <c r="A60" s="6"/>
      <c r="B60" s="165" t="s">
        <v>40</v>
      </c>
      <c r="C60" s="165"/>
      <c r="D60" s="165"/>
      <c r="E60" s="165"/>
      <c r="F60" s="165"/>
      <c r="G60" s="165"/>
      <c r="H60" s="165"/>
      <c r="I60" s="165"/>
      <c r="J60" s="165"/>
      <c r="K60"/>
    </row>
    <row r="61" spans="1:12" s="2" customFormat="1" ht="30" customHeight="1" x14ac:dyDescent="0.25">
      <c r="A61" s="8"/>
      <c r="B61" s="168" t="s">
        <v>98</v>
      </c>
      <c r="C61" s="168"/>
      <c r="D61" s="168"/>
      <c r="E61" s="168"/>
      <c r="F61" s="168"/>
      <c r="G61" s="168"/>
      <c r="H61" s="168"/>
      <c r="I61" s="168"/>
      <c r="J61" s="168"/>
      <c r="K61"/>
    </row>
    <row r="62" spans="1:12" s="10" customFormat="1" x14ac:dyDescent="0.25">
      <c r="A62" s="9"/>
      <c r="B62" s="168" t="s">
        <v>51</v>
      </c>
      <c r="C62" s="168"/>
      <c r="D62" s="168"/>
      <c r="E62" s="168"/>
      <c r="F62" s="168"/>
      <c r="G62" s="168"/>
      <c r="H62" s="168"/>
      <c r="I62" s="168"/>
      <c r="J62" s="168"/>
      <c r="K62"/>
    </row>
    <row r="63" spans="1:12" s="2" customFormat="1" ht="30" customHeight="1" x14ac:dyDescent="0.25">
      <c r="A63" s="8"/>
      <c r="B63" s="168" t="s">
        <v>50</v>
      </c>
      <c r="C63" s="168"/>
      <c r="D63" s="168"/>
      <c r="E63" s="168"/>
      <c r="F63" s="168"/>
      <c r="G63" s="168"/>
      <c r="H63" s="168"/>
      <c r="I63" s="168"/>
      <c r="J63" s="168"/>
      <c r="K63"/>
    </row>
    <row r="64" spans="1:12" x14ac:dyDescent="0.25">
      <c r="A64" s="1"/>
      <c r="B64" s="159" t="s">
        <v>58</v>
      </c>
      <c r="C64" s="159"/>
      <c r="D64" s="159"/>
      <c r="E64" s="159"/>
      <c r="F64" s="159"/>
      <c r="G64" s="159"/>
      <c r="H64" s="159"/>
      <c r="I64" s="159"/>
      <c r="J64" s="159"/>
    </row>
    <row r="65" spans="1:10" ht="70.150000000000006" customHeight="1" x14ac:dyDescent="0.25">
      <c r="A65" s="1"/>
      <c r="B65" s="159" t="s">
        <v>32</v>
      </c>
      <c r="C65" s="159"/>
      <c r="D65" s="159"/>
      <c r="E65" s="159"/>
      <c r="F65" s="159"/>
      <c r="G65" s="159"/>
      <c r="H65" s="159"/>
      <c r="I65" s="159"/>
      <c r="J65" s="159"/>
    </row>
    <row r="66" spans="1:10" ht="15" customHeight="1" x14ac:dyDescent="0.25">
      <c r="A66" s="1"/>
      <c r="B66" s="12"/>
      <c r="C66" s="12"/>
      <c r="D66" s="12"/>
      <c r="E66" s="12"/>
      <c r="F66" s="12"/>
      <c r="G66" s="12"/>
      <c r="H66" s="161" t="s">
        <v>33</v>
      </c>
      <c r="I66" s="161"/>
      <c r="J66" s="161"/>
    </row>
    <row r="67" spans="1:10" ht="15" customHeight="1" x14ac:dyDescent="0.25">
      <c r="A67" s="1"/>
      <c r="B67" s="12"/>
      <c r="C67" s="12"/>
      <c r="D67" s="12"/>
      <c r="E67" s="12"/>
      <c r="F67" s="12"/>
      <c r="G67" s="12"/>
      <c r="H67" s="12"/>
      <c r="I67" s="12"/>
      <c r="J67" s="12"/>
    </row>
    <row r="68" spans="1:10" ht="15" customHeight="1" x14ac:dyDescent="0.25">
      <c r="A68" s="1"/>
      <c r="B68" s="12"/>
      <c r="C68" s="12"/>
      <c r="D68" s="12"/>
      <c r="E68" s="12"/>
      <c r="F68" s="12"/>
      <c r="G68" s="12"/>
      <c r="H68" s="12"/>
      <c r="I68" s="12"/>
      <c r="J68" s="12"/>
    </row>
    <row r="69" spans="1:10" ht="15" customHeight="1" x14ac:dyDescent="0.25">
      <c r="A69" s="1"/>
      <c r="B69" s="12"/>
      <c r="C69" s="12"/>
      <c r="D69" s="12"/>
      <c r="E69" s="12"/>
      <c r="F69" s="12"/>
      <c r="G69" s="12"/>
      <c r="H69" s="12"/>
      <c r="I69" s="12"/>
      <c r="J69" s="12"/>
    </row>
    <row r="70" spans="1:10" x14ac:dyDescent="0.25">
      <c r="B70" s="160"/>
      <c r="C70" s="160"/>
      <c r="D70" s="160"/>
      <c r="E70" s="160"/>
      <c r="F70" s="160"/>
      <c r="G70" s="160"/>
    </row>
  </sheetData>
  <sheetProtection algorithmName="SHA-512" hashValue="9vWZTG1c/V90BADFZm2B7F0BHnEeaub1msdqdP13WJyfJVkLjIdf48BkFkGL2NxgaGt3OGOoeTd3EYUw8bO5fQ==" saltValue="CEVe3B9LwTN4p3SfsctgQw==" spinCount="100000" sheet="1" objects="1" scenarios="1" formatColumns="0" formatRows="0" selectLockedCells="1"/>
  <mergeCells count="76">
    <mergeCell ref="L11:M11"/>
    <mergeCell ref="L1:N1"/>
    <mergeCell ref="B64:J64"/>
    <mergeCell ref="B65:J65"/>
    <mergeCell ref="B70:G70"/>
    <mergeCell ref="H66:J66"/>
    <mergeCell ref="B48:C48"/>
    <mergeCell ref="B59:J59"/>
    <mergeCell ref="B60:J60"/>
    <mergeCell ref="B53:C53"/>
    <mergeCell ref="B61:J61"/>
    <mergeCell ref="B54:C54"/>
    <mergeCell ref="B56:C56"/>
    <mergeCell ref="E56:J56"/>
    <mergeCell ref="B63:J63"/>
    <mergeCell ref="B62:J62"/>
    <mergeCell ref="E57:J57"/>
    <mergeCell ref="B58:C58"/>
    <mergeCell ref="E58:J58"/>
    <mergeCell ref="E52:J52"/>
    <mergeCell ref="B51:D51"/>
    <mergeCell ref="B52:D52"/>
    <mergeCell ref="B57:C57"/>
    <mergeCell ref="B55:C55"/>
    <mergeCell ref="B14:D14"/>
    <mergeCell ref="B47:C47"/>
    <mergeCell ref="B15:D15"/>
    <mergeCell ref="B46:C46"/>
    <mergeCell ref="B17:D17"/>
    <mergeCell ref="B33:C33"/>
    <mergeCell ref="B34:C34"/>
    <mergeCell ref="B35:C35"/>
    <mergeCell ref="B39:C39"/>
    <mergeCell ref="B44:C44"/>
    <mergeCell ref="B43:C43"/>
    <mergeCell ref="B30:C30"/>
    <mergeCell ref="B41:C41"/>
    <mergeCell ref="B42:C42"/>
    <mergeCell ref="B31:C31"/>
    <mergeCell ref="B40:C40"/>
    <mergeCell ref="B2:J2"/>
    <mergeCell ref="B1:J1"/>
    <mergeCell ref="B3:E3"/>
    <mergeCell ref="F3:I3"/>
    <mergeCell ref="F4:J4"/>
    <mergeCell ref="B4:D10"/>
    <mergeCell ref="F5:J5"/>
    <mergeCell ref="F6:J6"/>
    <mergeCell ref="H7:J7"/>
    <mergeCell ref="I8:J8"/>
    <mergeCell ref="F9:G9"/>
    <mergeCell ref="I9:J9"/>
    <mergeCell ref="B27:C27"/>
    <mergeCell ref="B28:C28"/>
    <mergeCell ref="E16:J16"/>
    <mergeCell ref="B50:D50"/>
    <mergeCell ref="B38:C38"/>
    <mergeCell ref="B49:C49"/>
    <mergeCell ref="B32:C32"/>
    <mergeCell ref="B45:C45"/>
    <mergeCell ref="B11:J11"/>
    <mergeCell ref="F10:G10"/>
    <mergeCell ref="I10:J10"/>
    <mergeCell ref="B36:C36"/>
    <mergeCell ref="B37:C37"/>
    <mergeCell ref="E18:J18"/>
    <mergeCell ref="B19:C19"/>
    <mergeCell ref="B12:D13"/>
    <mergeCell ref="E12:J12"/>
    <mergeCell ref="B29:C29"/>
    <mergeCell ref="B23:C23"/>
    <mergeCell ref="B24:C24"/>
    <mergeCell ref="B25:C25"/>
    <mergeCell ref="B18:C18"/>
    <mergeCell ref="B20:B22"/>
    <mergeCell ref="B26:C26"/>
  </mergeCells>
  <phoneticPr fontId="10" type="noConversion"/>
  <conditionalFormatting sqref="E15">
    <cfRule type="cellIs" dxfId="2" priority="3" operator="lessThan">
      <formula>99</formula>
    </cfRule>
  </conditionalFormatting>
  <conditionalFormatting sqref="E14:J14">
    <cfRule type="cellIs" dxfId="1" priority="2" operator="lessThan">
      <formula>99</formula>
    </cfRule>
  </conditionalFormatting>
  <conditionalFormatting sqref="E53:J53">
    <cfRule type="expression" dxfId="0" priority="19">
      <formula>#REF!&lt;99</formula>
    </cfRule>
  </conditionalFormatting>
  <dataValidations count="12">
    <dataValidation type="list" allowBlank="1" showInputMessage="1" showErrorMessage="1" sqref="E33:E49 H37 I37:I38 G38 G39:I49 F37:F49 I33 F33:H36 G26:G30 I26 H30:I30 H28:I28 F25:F30 H23:I23 F24:I24 E20:E30 D53" xr:uid="{F8A61249-BB46-4DB7-9232-9008E6CD34EB}">
      <formula1>$A$4:$A$5</formula1>
    </dataValidation>
    <dataValidation type="list" allowBlank="1" showInputMessage="1" showErrorMessage="1" sqref="E31:I31 I29 I27" xr:uid="{B9B07708-A746-4251-9425-A001F2197341}">
      <formula1>IF(E26=$A$5,JaNein,Nein)</formula1>
    </dataValidation>
    <dataValidation type="custom" allowBlank="1" showInputMessage="1" showErrorMessage="1" errorTitle="fff" error="fff" sqref="L22" xr:uid="{2B97ECE1-670A-46F1-96FC-2AD7C795862D}">
      <formula1>OR(AND(E17))</formula1>
    </dataValidation>
    <dataValidation type="list" allowBlank="1" showInputMessage="1" showErrorMessage="1" sqref="J27" xr:uid="{00000000-0002-0000-0100-00000B000000}">
      <formula1>$A$13:$A$50</formula1>
    </dataValidation>
    <dataValidation type="custom" allowBlank="1" showErrorMessage="1" errorTitle="Mindestbetrag nicht erreicht " error="Es muss mindestens ein GAEB-Format ausgewählt sein und der Mietpreis je Lizenz muss mindestens 99,-€ betragen. Wählen Sie weitere Zusatzmodule oder ein anderes Paket._x000a_Lizenzanzahl darf Dongleanzahl nicht unterschreiten." sqref="E17" xr:uid="{8DF0B8AF-B28C-4055-9BE0-9F032C0AFFE4}">
      <formula1>AND(AND(E15&gt;=A15,COUNTA(E20:E22)&gt;0),E17&gt;=E54)</formula1>
    </dataValidation>
    <dataValidation type="custom" operator="greaterThanOrEqual" allowBlank="1" showErrorMessage="1" errorTitle="ungültige Eingabe" error="Die Lizenzanzahl darf die Anzahl der Dongle nicht unterschreiten. Sie können nur einen Dongle pro Lizenz erwerben." sqref="F17" xr:uid="{93EF61CD-EAC7-43F6-8EEA-6625CC3CCA4D}">
      <formula1>AND(F17&gt;=F54,F17&gt;0)</formula1>
    </dataValidation>
    <dataValidation type="custom" allowBlank="1" showInputMessage="1" showErrorMessage="1" errorTitle="ungültige Eingabe" error="Die Lizenzanzahl darf die Anzahl der Dongle nicht unterschreiten. Sie können nur einen Dongle pro Lizenz erwerben." sqref="G17:J17" xr:uid="{E100861F-BCB5-4F78-8CFF-6F3B6B78F860}">
      <formula1>AND(G17&gt;=G54,G17&gt;0)</formula1>
    </dataValidation>
    <dataValidation type="list" allowBlank="1" showInputMessage="1" showErrorMessage="1" sqref="E16:J16" xr:uid="{49D6B96B-82B1-47B1-B2CA-961753E8FC29}">
      <formula1>IF(AND($E$15&lt;$A$16,$E$17&gt;0),Kauf,Vertragsart)</formula1>
    </dataValidation>
    <dataValidation type="custom" showInputMessage="1" showErrorMessage="1" errorTitle="Dongleanzahl zu groß" error="Sie können nur einen Dongle je Lizenz erwerben." sqref="E54:F54" xr:uid="{A7E53D45-7F0C-4CB6-BAFB-63A1B49A5EFD}">
      <formula1>SUM(E54:E55)&lt;E17+1</formula1>
    </dataValidation>
    <dataValidation type="custom" showInputMessage="1" showErrorMessage="1" errorTitle="Dongleanzahl zu groß" error="Sie können nur einen Dongle je Lizenz erwerben." sqref="F55" xr:uid="{3DA28CFF-47D3-4348-8EC8-22722F6B2FFB}">
      <formula1>SUM(F54:F55)&lt;F17+1</formula1>
    </dataValidation>
    <dataValidation type="custom" showInputMessage="1" showErrorMessage="1" errorTitle="Dongleanzahl zu groß" error="Sie können nur einen Dongle je Lizenz erwerben." sqref="G54:J54" xr:uid="{D6F5315B-8EC7-4B4F-8B56-F309BCA9A39A}">
      <formula1>SUM(G54:G55)&lt;G17+1</formula1>
    </dataValidation>
    <dataValidation type="custom" showInputMessage="1" showErrorMessage="1" errorTitle="Dongleanzahl zu groß" error="Sie können nur einen Dongle je Lizenz erwerben." sqref="E55 G55:J55" xr:uid="{EC807BB7-062F-4AC5-8B52-3C2FCEF98BC6}">
      <formula1>SUM(E54:E55)&lt;E17+1</formula1>
    </dataValidation>
  </dataValidations>
  <hyperlinks>
    <hyperlink ref="B53:C53" r:id="rId1" display="² Hotline bis Jahresende" xr:uid="{00000000-0004-0000-0100-000000000000}"/>
    <hyperlink ref="B24:C24" r:id="rId2" location="1554906588197-58dee0ac-59d7" display="Kalkulation mit EFB 221+223" xr:uid="{DCDA145B-2C0C-4FBC-9E5E-C7BC78A1642F}"/>
    <hyperlink ref="C21" r:id="rId3" location="1554905789949-699597b0-9102" display="https://gaeb-tools.de/software/gaeb-konverter/ - 1554905789949-699597b0-9102" xr:uid="{D740959B-D003-4021-B88A-BDFC96DF02C4}"/>
    <hyperlink ref="C22" r:id="rId4" location="1554905789980-8f2f59b8-c109" xr:uid="{4E5DF752-78E3-472A-A9D9-413C318C7F74}"/>
    <hyperlink ref="C20" r:id="rId5" location="1554905789888-48256e1e-e499" display="https://gaeb-tools.de/software/gaeb-konverter/ - 1554905789888-48256e1e-e499" xr:uid="{0AC9DAFC-65F8-420A-87D8-D7632599F941}"/>
    <hyperlink ref="B23:C23" r:id="rId6" location="1554905790012-5c0b77a4-24e8" display="GAEB-Tester" xr:uid="{120FF53E-30C5-417A-A1E4-1C6C09123FA0}"/>
    <hyperlink ref="B25:C25" r:id="rId7" location="1554905943976-0d27dd8a-c038" display="Microsoft Excel" xr:uid="{34A28AA9-ABC7-4C76-A6C6-82E3286C77A8}"/>
    <hyperlink ref="B26:C26" r:id="rId8" location="1554905951008-68ba027a-95a4" display="Microsoft Access" xr:uid="{027F382B-0AF3-4A94-9169-B5EF13AE6F08}"/>
    <hyperlink ref="B27:C27" r:id="rId9" location="1554905952149-c18bb66d-893b" display="Text-Import, Word (25)" xr:uid="{5813311E-E776-4A61-91C3-17B391E28F64}"/>
    <hyperlink ref="B28:C28" r:id="rId10" location="1554905953174-8d839b7b-9fc2" display="Text-Import, Word (unlimitiert)" xr:uid="{5CCC3AAA-4C72-4D13-B13D-A6C20AF03F79}"/>
    <hyperlink ref="B30:C30" r:id="rId11" location="1554905953174-8d839b7b-9fc2" display="XRechnung, ZUGFeRD" xr:uid="{D87AF4C0-4C43-4D30-ABE5-0A774FBCFFFD}"/>
    <hyperlink ref="B31:C31" r:id="rId12" location="1614599074958-dca220c9-b875" display="Erweiterung XRechnung DB AG" xr:uid="{00C18C16-D34A-448F-B27F-F31C31AA5399}"/>
    <hyperlink ref="B32:C32" r:id="rId13" location="1554906118758-914ca012-1b97" display="Druck, PDF, RTF" xr:uid="{A085150A-3C52-4D47-8FC6-8916595D99EA}"/>
    <hyperlink ref="B33:C33" r:id="rId14" location="1554906120388-c0d75eab-9398" display="Druckdesigner" xr:uid="{FF2D358B-DADA-49E6-AD9A-BBC5FDFC533D}"/>
    <hyperlink ref="B34:C34" r:id="rId15" location="1554906578596-bcad689e-e316" display="Aufmaß REB23.003, DA11" xr:uid="{211BEF42-A7A8-4B51-B8A0-D4AF17990C65}"/>
    <hyperlink ref="B35:C35" r:id="rId16" location="1554906580650-12294f6c-246e" display="Aufmaß REB23.004, DA12" xr:uid="{1528F498-D0F1-4C99-8F26-2FB59FA24702}"/>
    <hyperlink ref="B36:C36" r:id="rId17" location="1610546343776-913304fc-1138" display="Aufmaß GAEB, X31" xr:uid="{D46B3664-E19C-4D00-9E5A-3119408A4CF9}"/>
    <hyperlink ref="B37:C37" r:id="rId18" location="1554906706443-3d14d474-e0ef" display="Vergabe" xr:uid="{E8038E6D-62A1-40F5-9829-0B855D813479}"/>
    <hyperlink ref="B38:C38" r:id="rId19" location="1554906587087-5e1f78f7-ac0e" display="externe Datenanbindung" xr:uid="{5B43C962-C607-4104-9CE0-0DC582FC7532}"/>
    <hyperlink ref="B39:C39" r:id="rId20" location="1554906581710-b6eb088c-d09f" display="Ö-Norm B2063" xr:uid="{882B9C08-5AFB-4F8C-B4AD-FC74DA6E76B1}"/>
    <hyperlink ref="B40:C40" r:id="rId21" location="1554906583021-ddac1317-e3d7" display="Ö-Norm A2063" xr:uid="{95EA35E5-AD38-49E9-8736-D224757CE23B}"/>
    <hyperlink ref="B41:C41" r:id="rId22" location="1554906585210-156900ba-e75d" display="Datanorm" xr:uid="{EC099020-D90A-428B-89F0-CF0D77872EE7}"/>
    <hyperlink ref="B42:C42" r:id="rId23" location="1554906586102-3f9eb93b-be16" display="UGL" xr:uid="{FD4D9D38-A659-44CC-B84C-0575C927E00A}"/>
    <hyperlink ref="B43:C43" r:id="rId24" location="1554906705162-1b09ec80-c9fb" display="STLB / DBD" xr:uid="{E76B726D-8F89-4B61-8105-715509D29F91}"/>
    <hyperlink ref="B44:C44" r:id="rId25" location="1610548344881-2ed09e2e-ab50" display="STLK" xr:uid="{AE09DBA6-2564-4084-ABD3-C166AE2DCD52}"/>
    <hyperlink ref="B46:C46" r:id="rId26" location="1554906707493-4f07d695-d715" display="XML-API" xr:uid="{7EEEB359-7A41-4C2D-BC89-39EE8F4CE1EE}"/>
    <hyperlink ref="B48:C48" r:id="rId27" location="1554906702407-1a2c00cd-e8cb" display="Sprachmodul &quot;englisch&quot;" xr:uid="{4AFCC5DA-F12C-44C6-9242-E222F2792480}"/>
    <hyperlink ref="B47:C47" r:id="rId28" location="1554906703805-e2f36903-b42e" display="Sprachmodul &quot;französisch&quot;" xr:uid="{7AE3125A-6EB4-488F-AF8B-9DD7A7E22F0F}"/>
    <hyperlink ref="B29:C29" r:id="rId29" location="1554906117561-3828f834-e4c9" display="dBase III, IV" xr:uid="{5030D22A-9A9F-4594-9EB6-9A79EFA42A11}"/>
    <hyperlink ref="B45:C45" r:id="rId30" location="1677164730654-e00df6c7-d436" display="DIN 276" xr:uid="{34E01754-ED9C-427B-B8A4-030BA77706B2}"/>
    <hyperlink ref="N11" r:id="rId31" location="1554905951008-68ba027a-95a4" xr:uid="{1073E9D5-E036-40D2-830A-62A9FCF6E04D}"/>
  </hyperlinks>
  <printOptions horizontalCentered="1"/>
  <pageMargins left="0.59055118110236227" right="0.43307086614173229" top="0.59055118110236227" bottom="0" header="0" footer="0"/>
  <pageSetup paperSize="9" scale="71" orientation="portrait" r:id="rId32"/>
  <legacyDrawing r:id="rId3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Lizenzen kaufen oder mieten</vt:lpstr>
      <vt:lpstr>'Lizenzen kaufen oder mieten'!Druckbereich</vt:lpstr>
      <vt:lpstr>JaNein</vt:lpstr>
      <vt:lpstr>Kauf</vt:lpstr>
      <vt:lpstr>Nein</vt:lpstr>
      <vt:lpstr>Vertragsart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TSchmoz</dc:creator>
  <cp:lastModifiedBy>Torsten Schmoz</cp:lastModifiedBy>
  <cp:lastPrinted>2023-04-13T12:29:39Z</cp:lastPrinted>
  <dcterms:created xsi:type="dcterms:W3CDTF">2016-01-22T16:48:09Z</dcterms:created>
  <dcterms:modified xsi:type="dcterms:W3CDTF">2024-03-22T12:32:59Z</dcterms:modified>
</cp:coreProperties>
</file>